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1356\CR 43\2016\"/>
    </mc:Choice>
  </mc:AlternateContent>
  <bookViews>
    <workbookView xWindow="240" yWindow="90" windowWidth="9135" windowHeight="4965" tabRatio="781" activeTab="1"/>
  </bookViews>
  <sheets>
    <sheet name="G-1" sheetId="4678" r:id="rId1"/>
    <sheet name="G-4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G42" i="4689" l="1"/>
  <c r="F42" i="4689"/>
  <c r="E39" i="4689"/>
  <c r="S6" i="4686"/>
  <c r="F14" i="4689"/>
  <c r="F11" i="4689"/>
  <c r="E11" i="4689"/>
  <c r="I38" i="4689" l="1"/>
  <c r="I39" i="4689"/>
  <c r="I40" i="4689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3" i="4689"/>
  <c r="J40" i="4689"/>
  <c r="I37" i="4689"/>
  <c r="J37" i="4689" s="1"/>
  <c r="I36" i="4689"/>
  <c r="I35" i="4689"/>
  <c r="I34" i="4689"/>
  <c r="J34" i="4689" s="1"/>
  <c r="I33" i="4689"/>
  <c r="I32" i="4689"/>
  <c r="J32" i="4689" s="1"/>
  <c r="I31" i="4689"/>
  <c r="J31" i="4689" s="1"/>
  <c r="I30" i="4689"/>
  <c r="I29" i="4689"/>
  <c r="I28" i="4689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AJ8" i="4688"/>
  <c r="O8" i="4688"/>
  <c r="Y8" i="4688"/>
  <c r="S6" i="4681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AN26" i="4688"/>
  <c r="CB18" i="4688" s="1"/>
  <c r="AL26" i="4688"/>
  <c r="BZ18" i="4688" s="1"/>
  <c r="L6" i="4681"/>
  <c r="D6" i="4681"/>
  <c r="E5" i="4681"/>
  <c r="J30" i="4689" l="1"/>
  <c r="J23" i="4688" s="1"/>
  <c r="J33" i="4689"/>
  <c r="Z23" i="4688" s="1"/>
  <c r="J36" i="4689"/>
  <c r="AO23" i="4688" s="1"/>
  <c r="J28" i="4689"/>
  <c r="D23" i="4688" s="1"/>
  <c r="AL22" i="4688"/>
  <c r="BZ19" i="4688" s="1"/>
  <c r="AN22" i="4688"/>
  <c r="CB19" i="4688" s="1"/>
  <c r="AH22" i="4688"/>
  <c r="BV19" i="4688" s="1"/>
  <c r="AJ22" i="4688"/>
  <c r="BX19" i="4688" s="1"/>
  <c r="AM22" i="4688"/>
  <c r="CA19" i="4688" s="1"/>
  <c r="AO22" i="4688"/>
  <c r="CC19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J35" i="4689"/>
  <c r="U23" i="4688"/>
  <c r="P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H30" i="4688" l="1"/>
  <c r="BV20" i="4688" s="1"/>
  <c r="I30" i="4688"/>
  <c r="AY20" i="4688" s="1"/>
  <c r="AK30" i="4688"/>
  <c r="BY20" i="4688" s="1"/>
  <c r="Z30" i="4688"/>
  <c r="BO20" i="4688" s="1"/>
  <c r="W30" i="4688"/>
  <c r="BL20" i="4688" s="1"/>
  <c r="R30" i="4688"/>
  <c r="BG20" i="4688" s="1"/>
  <c r="H30" i="4688"/>
  <c r="AX20" i="4688" s="1"/>
  <c r="U23" i="4678"/>
  <c r="AI30" i="4688"/>
  <c r="BW20" i="4688" s="1"/>
  <c r="V30" i="4688"/>
  <c r="BK20" i="4688" s="1"/>
  <c r="S30" i="4688"/>
  <c r="BH20" i="4688" s="1"/>
  <c r="AA30" i="4688"/>
  <c r="BP20" i="4688" s="1"/>
  <c r="AL30" i="4688"/>
  <c r="BZ20" i="4688" s="1"/>
  <c r="AM30" i="4688"/>
  <c r="CA20" i="4688" s="1"/>
  <c r="AO30" i="4688"/>
  <c r="CC20" i="4688" s="1"/>
  <c r="AJ30" i="4688"/>
  <c r="BX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<sst xmlns="http://schemas.openxmlformats.org/spreadsheetml/2006/main" count="519" uniqueCount="152">
  <si>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</si>
  <si>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</si>
  <si>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</si>
  <si>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</si>
  <si>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</si>
  <si>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</si>
  <si>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</si>
  <si>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</si>
  <si>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</si>
  <si>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</si>
  <si>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</si>
  <si>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</si>
  <si>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</si>
  <si>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</si>
  <si>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</si>
  <si>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</si>
  <si>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</si>
  <si>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</si>
  <si>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</si>
  <si>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</si>
  <si>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</si>
  <si>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</si>
  <si>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</si>
  <si>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</si>
  <si>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</si>
  <si>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</si>
  <si>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</si>
  <si>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</si>
  <si>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</si>
  <si>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</si>
  <si>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</si>
  <si>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</si>
  <si>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</si>
  <si>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</si>
  <si>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</si>
  <si>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</si>
  <si>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</si>
  <si>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</si>
  <si>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</si>
  <si>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</si>
  <si>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</si>
  <si>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</si>
  <si>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</si>
  <si>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</si>
  <si>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</si>
  <si>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</si>
  <si>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</si>
  <si>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</si>
  <si>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</si>
  <si>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</si>
  <si>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</si>
  <si>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</si>
  <si>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</si>
  <si>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</si>
  <si>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</si>
  <si>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</si>
  <si>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</si>
  <si>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</si>
  <si>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</si>
  <si>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</si>
  <si>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</si>
  <si>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</si>
  <si>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</si>
  <si>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</si>
  <si>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</si>
  <si>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</si>
  <si>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</si>
  <si>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</si>
  <si>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</si>
  <si>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</si>
  <si>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</si>
  <si>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</si>
  <si>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</si>
  <si>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</si>
  <si>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</si>
  <si>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</si>
  <si>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</si>
  <si>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</si>
  <si>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</si>
  <si>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</si>
  <si>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</si>
  <si>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</si>
  <si>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</si>
  <si>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</si>
  <si>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</si>
  <si>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</si>
  <si>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</si>
  <si>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</si>
  <si>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</si>
  <si>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</si>
  <si>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</si>
  <si>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</si>
  <si>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</si>
  <si>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</si>
  <si>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</si>
  <si>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</si>
  <si>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</si>
  <si>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</si>
  <si>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</si>
  <si>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</si>
  <si>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</si>
  <si>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</si>
  <si>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</si>
  <si>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</si>
  <si>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</si>
  <si>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</si>
  <si>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</si>
  <si>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</si>
  <si>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</si>
  <si>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</si>
  <si>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</si>
  <si>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</si>
  <si>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</si>
  <si>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</si>
  <si>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</si>
  <si>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</si>
  <si>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</si>
  <si>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</si>
  <si>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</si>
  <si>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</si>
  <si>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</si>
  <si>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</si>
  <si>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</si>
  <si>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</si>
  <si>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</si>
  <si>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</si>
  <si>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</si>
  <si>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</si>
  <si>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</si>
  <si>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</si>
  <si>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</si>
  <si>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</si>
  <si>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</si>
  <si>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</si>
  <si>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</si>
  <si>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</si>
  <si>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</si>
  <si>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</si>
  <si>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</si>
  <si>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</si>
  <si>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</si>
  <si>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</si>
  <si>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</si>
  <si>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</si>
  <si>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</si>
  <si>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</si>
  <si>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</si>
  <si>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76  X CARRERA 43</t>
  </si>
  <si>
    <t xml:space="preserve">ADOLFREDO FLOREZ </t>
  </si>
  <si>
    <t>GEOVANNIS GONZALEZ</t>
  </si>
  <si>
    <t xml:space="preserve">IVAN FONSECA </t>
  </si>
  <si>
    <t>4 (OR-OCC)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</si>
</sst>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1" fontId="23" fillId="0" borderId="23" xfId="0" applyNumberFormat="1" applyFont="1" applyFill="1" applyBorder="1" applyAlignment="1" applyProtection="1">
      <alignment horizontal="center" vertical="center"/>
    </xf>
    <xf numFmtId="1" fontId="2" fillId="0" borderId="24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32.5</c:v>
                </c:pt>
                <c:pt idx="1">
                  <c:v>32.5</c:v>
                </c:pt>
                <c:pt idx="2">
                  <c:v>44.5</c:v>
                </c:pt>
                <c:pt idx="3">
                  <c:v>26</c:v>
                </c:pt>
                <c:pt idx="4">
                  <c:v>130</c:v>
                </c:pt>
                <c:pt idx="5">
                  <c:v>207</c:v>
                </c:pt>
                <c:pt idx="6">
                  <c:v>180.5</c:v>
                </c:pt>
                <c:pt idx="7">
                  <c:v>178</c:v>
                </c:pt>
                <c:pt idx="8">
                  <c:v>210.5</c:v>
                </c:pt>
                <c:pt idx="9">
                  <c:v>137.5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7560200"/>
        <c:axId val="337562552"/>
      </c:barChart>
      <c:catAx>
        <c:axId val="337560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7562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7562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7560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135.5</c:v>
                </c:pt>
                <c:pt idx="4">
                  <c:v>233</c:v>
                </c:pt>
                <c:pt idx="5">
                  <c:v>407.5</c:v>
                </c:pt>
                <c:pt idx="6">
                  <c:v>543.5</c:v>
                </c:pt>
                <c:pt idx="7">
                  <c:v>695.5</c:v>
                </c:pt>
                <c:pt idx="8">
                  <c:v>776</c:v>
                </c:pt>
                <c:pt idx="9">
                  <c:v>706.5</c:v>
                </c:pt>
                <c:pt idx="13">
                  <c:v>780.5</c:v>
                </c:pt>
                <c:pt idx="14">
                  <c:v>704</c:v>
                </c:pt>
                <c:pt idx="15">
                  <c:v>632</c:v>
                </c:pt>
                <c:pt idx="16">
                  <c:v>614</c:v>
                </c:pt>
                <c:pt idx="17">
                  <c:v>590</c:v>
                </c:pt>
                <c:pt idx="18">
                  <c:v>594.5</c:v>
                </c:pt>
                <c:pt idx="19">
                  <c:v>604.5</c:v>
                </c:pt>
                <c:pt idx="20">
                  <c:v>611.5</c:v>
                </c:pt>
                <c:pt idx="21">
                  <c:v>671.5</c:v>
                </c:pt>
                <c:pt idx="22">
                  <c:v>709</c:v>
                </c:pt>
                <c:pt idx="23">
                  <c:v>658.5</c:v>
                </c:pt>
                <c:pt idx="24">
                  <c:v>657</c:v>
                </c:pt>
                <c:pt idx="25">
                  <c:v>574</c:v>
                </c:pt>
                <c:pt idx="29">
                  <c:v>555.5</c:v>
                </c:pt>
                <c:pt idx="30">
                  <c:v>586.5</c:v>
                </c:pt>
                <c:pt idx="31">
                  <c:v>609</c:v>
                </c:pt>
                <c:pt idx="32">
                  <c:v>657</c:v>
                </c:pt>
                <c:pt idx="33">
                  <c:v>749</c:v>
                </c:pt>
                <c:pt idx="34">
                  <c:v>751</c:v>
                </c:pt>
                <c:pt idx="35">
                  <c:v>739</c:v>
                </c:pt>
                <c:pt idx="36">
                  <c:v>696</c:v>
                </c:pt>
                <c:pt idx="37">
                  <c:v>613.5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649.5</c:v>
                </c:pt>
                <c:pt idx="4">
                  <c:v>720.5</c:v>
                </c:pt>
                <c:pt idx="5">
                  <c:v>897.5</c:v>
                </c:pt>
                <c:pt idx="6">
                  <c:v>1118</c:v>
                </c:pt>
                <c:pt idx="7">
                  <c:v>1256</c:v>
                </c:pt>
                <c:pt idx="8">
                  <c:v>1406</c:v>
                </c:pt>
                <c:pt idx="9">
                  <c:v>1432.5</c:v>
                </c:pt>
                <c:pt idx="13">
                  <c:v>1160</c:v>
                </c:pt>
                <c:pt idx="14">
                  <c:v>1196.5</c:v>
                </c:pt>
                <c:pt idx="15">
                  <c:v>1136.5</c:v>
                </c:pt>
                <c:pt idx="16">
                  <c:v>1034.5</c:v>
                </c:pt>
                <c:pt idx="17">
                  <c:v>1153.5</c:v>
                </c:pt>
                <c:pt idx="18">
                  <c:v>1249</c:v>
                </c:pt>
                <c:pt idx="19">
                  <c:v>1325</c:v>
                </c:pt>
                <c:pt idx="20">
                  <c:v>1390</c:v>
                </c:pt>
                <c:pt idx="21">
                  <c:v>1373</c:v>
                </c:pt>
                <c:pt idx="22">
                  <c:v>1403</c:v>
                </c:pt>
                <c:pt idx="23">
                  <c:v>1315.5</c:v>
                </c:pt>
                <c:pt idx="24">
                  <c:v>1216.5</c:v>
                </c:pt>
                <c:pt idx="25">
                  <c:v>1076</c:v>
                </c:pt>
                <c:pt idx="29">
                  <c:v>980</c:v>
                </c:pt>
                <c:pt idx="30">
                  <c:v>971.5</c:v>
                </c:pt>
                <c:pt idx="31">
                  <c:v>959</c:v>
                </c:pt>
                <c:pt idx="32">
                  <c:v>985</c:v>
                </c:pt>
                <c:pt idx="33">
                  <c:v>934</c:v>
                </c:pt>
                <c:pt idx="34">
                  <c:v>889.5</c:v>
                </c:pt>
                <c:pt idx="35">
                  <c:v>868</c:v>
                </c:pt>
                <c:pt idx="36">
                  <c:v>800</c:v>
                </c:pt>
                <c:pt idx="37">
                  <c:v>662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785</c:v>
                </c:pt>
                <c:pt idx="4">
                  <c:v>953.5</c:v>
                </c:pt>
                <c:pt idx="5">
                  <c:v>1305</c:v>
                </c:pt>
                <c:pt idx="6">
                  <c:v>1661.5</c:v>
                </c:pt>
                <c:pt idx="7">
                  <c:v>1951.5</c:v>
                </c:pt>
                <c:pt idx="8">
                  <c:v>2182</c:v>
                </c:pt>
                <c:pt idx="9">
                  <c:v>2139</c:v>
                </c:pt>
                <c:pt idx="13">
                  <c:v>1940.5</c:v>
                </c:pt>
                <c:pt idx="14">
                  <c:v>1900.5</c:v>
                </c:pt>
                <c:pt idx="15">
                  <c:v>1768.5</c:v>
                </c:pt>
                <c:pt idx="16">
                  <c:v>1648.5</c:v>
                </c:pt>
                <c:pt idx="17">
                  <c:v>1743.5</c:v>
                </c:pt>
                <c:pt idx="18">
                  <c:v>1843.5</c:v>
                </c:pt>
                <c:pt idx="19">
                  <c:v>1929.5</c:v>
                </c:pt>
                <c:pt idx="20">
                  <c:v>2001.5</c:v>
                </c:pt>
                <c:pt idx="21">
                  <c:v>2044.5</c:v>
                </c:pt>
                <c:pt idx="22">
                  <c:v>2112</c:v>
                </c:pt>
                <c:pt idx="23">
                  <c:v>1974</c:v>
                </c:pt>
                <c:pt idx="24">
                  <c:v>1873.5</c:v>
                </c:pt>
                <c:pt idx="25">
                  <c:v>1650</c:v>
                </c:pt>
                <c:pt idx="29">
                  <c:v>1535.5</c:v>
                </c:pt>
                <c:pt idx="30">
                  <c:v>1558</c:v>
                </c:pt>
                <c:pt idx="31">
                  <c:v>1568</c:v>
                </c:pt>
                <c:pt idx="32">
                  <c:v>1642</c:v>
                </c:pt>
                <c:pt idx="33">
                  <c:v>1683</c:v>
                </c:pt>
                <c:pt idx="34">
                  <c:v>1640.5</c:v>
                </c:pt>
                <c:pt idx="35">
                  <c:v>1607</c:v>
                </c:pt>
                <c:pt idx="36">
                  <c:v>1496</c:v>
                </c:pt>
                <c:pt idx="37">
                  <c:v>1275.5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700704"/>
        <c:axId val="208699528"/>
      </c:lineChart>
      <c:catAx>
        <c:axId val="20870070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08699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6995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087007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221</c:v>
                </c:pt>
                <c:pt idx="1">
                  <c:v>219.5</c:v>
                </c:pt>
                <c:pt idx="2">
                  <c:v>178.5</c:v>
                </c:pt>
                <c:pt idx="3">
                  <c:v>161.5</c:v>
                </c:pt>
                <c:pt idx="4">
                  <c:v>144.5</c:v>
                </c:pt>
                <c:pt idx="5">
                  <c:v>147.5</c:v>
                </c:pt>
                <c:pt idx="6">
                  <c:v>160.5</c:v>
                </c:pt>
                <c:pt idx="7">
                  <c:v>137.5</c:v>
                </c:pt>
                <c:pt idx="8">
                  <c:v>149</c:v>
                </c:pt>
                <c:pt idx="9">
                  <c:v>157.5</c:v>
                </c:pt>
                <c:pt idx="10">
                  <c:v>167.5</c:v>
                </c:pt>
                <c:pt idx="11">
                  <c:v>197.5</c:v>
                </c:pt>
                <c:pt idx="12">
                  <c:v>186.5</c:v>
                </c:pt>
                <c:pt idx="13">
                  <c:v>107</c:v>
                </c:pt>
                <c:pt idx="14">
                  <c:v>166</c:v>
                </c:pt>
                <c:pt idx="15">
                  <c:v>114.5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7560592"/>
        <c:axId val="337557848"/>
      </c:barChart>
      <c:catAx>
        <c:axId val="337560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7557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7557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7560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125.5</c:v>
                </c:pt>
                <c:pt idx="1">
                  <c:v>144</c:v>
                </c:pt>
                <c:pt idx="2">
                  <c:v>146</c:v>
                </c:pt>
                <c:pt idx="3">
                  <c:v>140</c:v>
                </c:pt>
                <c:pt idx="4">
                  <c:v>156.5</c:v>
                </c:pt>
                <c:pt idx="5">
                  <c:v>166.5</c:v>
                </c:pt>
                <c:pt idx="6">
                  <c:v>194</c:v>
                </c:pt>
                <c:pt idx="7">
                  <c:v>232</c:v>
                </c:pt>
                <c:pt idx="8">
                  <c:v>158.5</c:v>
                </c:pt>
                <c:pt idx="9">
                  <c:v>154.5</c:v>
                </c:pt>
                <c:pt idx="10">
                  <c:v>151</c:v>
                </c:pt>
                <c:pt idx="11">
                  <c:v>149.5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7560984"/>
        <c:axId val="337555496"/>
      </c:barChart>
      <c:catAx>
        <c:axId val="337560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7555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7555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7560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119</c:v>
                </c:pt>
                <c:pt idx="1">
                  <c:v>131.5</c:v>
                </c:pt>
                <c:pt idx="2">
                  <c:v>135</c:v>
                </c:pt>
                <c:pt idx="3">
                  <c:v>264</c:v>
                </c:pt>
                <c:pt idx="4">
                  <c:v>190</c:v>
                </c:pt>
                <c:pt idx="5">
                  <c:v>308.5</c:v>
                </c:pt>
                <c:pt idx="6">
                  <c:v>355.5</c:v>
                </c:pt>
                <c:pt idx="7">
                  <c:v>402</c:v>
                </c:pt>
                <c:pt idx="8">
                  <c:v>340</c:v>
                </c:pt>
                <c:pt idx="9">
                  <c:v>335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7557456"/>
        <c:axId val="337557064"/>
      </c:barChart>
      <c:catAx>
        <c:axId val="337557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7557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7557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7557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215.5</c:v>
                </c:pt>
                <c:pt idx="1">
                  <c:v>203.5</c:v>
                </c:pt>
                <c:pt idx="2">
                  <c:v>222.5</c:v>
                </c:pt>
                <c:pt idx="3">
                  <c:v>338.5</c:v>
                </c:pt>
                <c:pt idx="4">
                  <c:v>207</c:v>
                </c:pt>
                <c:pt idx="5">
                  <c:v>191</c:v>
                </c:pt>
                <c:pt idx="6">
                  <c:v>248.5</c:v>
                </c:pt>
                <c:pt idx="7">
                  <c:v>287.5</c:v>
                </c:pt>
                <c:pt idx="8">
                  <c:v>162.5</c:v>
                </c:pt>
                <c:pt idx="9">
                  <c:v>169.5</c:v>
                </c:pt>
                <c:pt idx="10">
                  <c:v>180.5</c:v>
                </c:pt>
                <c:pt idx="11">
                  <c:v>149.5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7561376"/>
        <c:axId val="337556672"/>
      </c:barChart>
      <c:catAx>
        <c:axId val="337561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755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7556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7561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227.5</c:v>
                </c:pt>
                <c:pt idx="1">
                  <c:v>318</c:v>
                </c:pt>
                <c:pt idx="2">
                  <c:v>358</c:v>
                </c:pt>
                <c:pt idx="3">
                  <c:v>256.5</c:v>
                </c:pt>
                <c:pt idx="4">
                  <c:v>264</c:v>
                </c:pt>
                <c:pt idx="5">
                  <c:v>258</c:v>
                </c:pt>
                <c:pt idx="6">
                  <c:v>256</c:v>
                </c:pt>
                <c:pt idx="7">
                  <c:v>375.5</c:v>
                </c:pt>
                <c:pt idx="8">
                  <c:v>359.5</c:v>
                </c:pt>
                <c:pt idx="9">
                  <c:v>334</c:v>
                </c:pt>
                <c:pt idx="10">
                  <c:v>321</c:v>
                </c:pt>
                <c:pt idx="11">
                  <c:v>358.5</c:v>
                </c:pt>
                <c:pt idx="12">
                  <c:v>389.5</c:v>
                </c:pt>
                <c:pt idx="13">
                  <c:v>246.5</c:v>
                </c:pt>
                <c:pt idx="14">
                  <c:v>222</c:v>
                </c:pt>
                <c:pt idx="15">
                  <c:v>218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0061680"/>
        <c:axId val="340056976"/>
      </c:barChart>
      <c:catAx>
        <c:axId val="340061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0056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0056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0061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151.5</c:v>
                </c:pt>
                <c:pt idx="1">
                  <c:v>164</c:v>
                </c:pt>
                <c:pt idx="2">
                  <c:v>179.5</c:v>
                </c:pt>
                <c:pt idx="3">
                  <c:v>290</c:v>
                </c:pt>
                <c:pt idx="4">
                  <c:v>320</c:v>
                </c:pt>
                <c:pt idx="5">
                  <c:v>515.5</c:v>
                </c:pt>
                <c:pt idx="6">
                  <c:v>536</c:v>
                </c:pt>
                <c:pt idx="7">
                  <c:v>580</c:v>
                </c:pt>
                <c:pt idx="8">
                  <c:v>550.5</c:v>
                </c:pt>
                <c:pt idx="9">
                  <c:v>472.5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0060504"/>
        <c:axId val="340059720"/>
      </c:barChart>
      <c:catAx>
        <c:axId val="340060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0059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0059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0060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341</c:v>
                </c:pt>
                <c:pt idx="1">
                  <c:v>347.5</c:v>
                </c:pt>
                <c:pt idx="2">
                  <c:v>368.5</c:v>
                </c:pt>
                <c:pt idx="3">
                  <c:v>478.5</c:v>
                </c:pt>
                <c:pt idx="4">
                  <c:v>363.5</c:v>
                </c:pt>
                <c:pt idx="5">
                  <c:v>357.5</c:v>
                </c:pt>
                <c:pt idx="6">
                  <c:v>442.5</c:v>
                </c:pt>
                <c:pt idx="7">
                  <c:v>519.5</c:v>
                </c:pt>
                <c:pt idx="8">
                  <c:v>321</c:v>
                </c:pt>
                <c:pt idx="9">
                  <c:v>324</c:v>
                </c:pt>
                <c:pt idx="10">
                  <c:v>331.5</c:v>
                </c:pt>
                <c:pt idx="11">
                  <c:v>299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0061288"/>
        <c:axId val="340060896"/>
      </c:barChart>
      <c:catAx>
        <c:axId val="340061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006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0060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0061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448.5</c:v>
                </c:pt>
                <c:pt idx="1">
                  <c:v>537.5</c:v>
                </c:pt>
                <c:pt idx="2">
                  <c:v>536.5</c:v>
                </c:pt>
                <c:pt idx="3">
                  <c:v>418</c:v>
                </c:pt>
                <c:pt idx="4">
                  <c:v>408.5</c:v>
                </c:pt>
                <c:pt idx="5">
                  <c:v>405.5</c:v>
                </c:pt>
                <c:pt idx="6">
                  <c:v>416.5</c:v>
                </c:pt>
                <c:pt idx="7">
                  <c:v>513</c:v>
                </c:pt>
                <c:pt idx="8">
                  <c:v>508.5</c:v>
                </c:pt>
                <c:pt idx="9">
                  <c:v>491.5</c:v>
                </c:pt>
                <c:pt idx="10">
                  <c:v>488.5</c:v>
                </c:pt>
                <c:pt idx="11">
                  <c:v>556</c:v>
                </c:pt>
                <c:pt idx="12">
                  <c:v>576</c:v>
                </c:pt>
                <c:pt idx="13">
                  <c:v>353.5</c:v>
                </c:pt>
                <c:pt idx="14">
                  <c:v>388</c:v>
                </c:pt>
                <c:pt idx="15">
                  <c:v>332.5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0062464"/>
        <c:axId val="208701096"/>
      </c:barChart>
      <c:catAx>
        <c:axId val="340062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701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701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0062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S6" sqref="S6:U6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">
        <v>147</v>
      </c>
      <c r="E5" s="171"/>
      <c r="F5" s="171"/>
      <c r="G5" s="171"/>
      <c r="H5" s="171"/>
      <c r="I5" s="161" t="s">
        <v>53</v>
      </c>
      <c r="J5" s="161"/>
      <c r="K5" s="161"/>
      <c r="L5" s="172"/>
      <c r="M5" s="172"/>
      <c r="N5" s="172"/>
      <c r="O5" s="12"/>
      <c r="P5" s="161" t="s">
        <v>57</v>
      </c>
      <c r="Q5" s="161"/>
      <c r="R5" s="161"/>
      <c r="S5" s="170" t="s">
        <v>62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148</v>
      </c>
      <c r="E6" s="168"/>
      <c r="F6" s="168"/>
      <c r="G6" s="168"/>
      <c r="H6" s="168"/>
      <c r="I6" s="161" t="s">
        <v>59</v>
      </c>
      <c r="J6" s="161"/>
      <c r="K6" s="161"/>
      <c r="L6" s="173">
        <v>3</v>
      </c>
      <c r="M6" s="173"/>
      <c r="N6" s="173"/>
      <c r="O6" s="42"/>
      <c r="P6" s="161" t="s">
        <v>58</v>
      </c>
      <c r="Q6" s="161"/>
      <c r="R6" s="161"/>
      <c r="S6" s="166">
        <v>42492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9" t="s">
        <v>36</v>
      </c>
      <c r="B8" s="162" t="s">
        <v>34</v>
      </c>
      <c r="C8" s="163"/>
      <c r="D8" s="163"/>
      <c r="E8" s="164"/>
      <c r="F8" s="159" t="s">
        <v>35</v>
      </c>
      <c r="G8" s="159" t="s">
        <v>37</v>
      </c>
      <c r="H8" s="159" t="s">
        <v>36</v>
      </c>
      <c r="I8" s="162" t="s">
        <v>34</v>
      </c>
      <c r="J8" s="163"/>
      <c r="K8" s="163"/>
      <c r="L8" s="164"/>
      <c r="M8" s="159" t="s">
        <v>35</v>
      </c>
      <c r="N8" s="159" t="s">
        <v>37</v>
      </c>
      <c r="O8" s="159" t="s">
        <v>36</v>
      </c>
      <c r="P8" s="162" t="s">
        <v>34</v>
      </c>
      <c r="Q8" s="163"/>
      <c r="R8" s="163"/>
      <c r="S8" s="164"/>
      <c r="T8" s="159" t="s">
        <v>35</v>
      </c>
      <c r="U8" s="159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2</v>
      </c>
      <c r="C10" s="46">
        <v>25</v>
      </c>
      <c r="D10" s="46">
        <v>2</v>
      </c>
      <c r="E10" s="46">
        <v>1</v>
      </c>
      <c r="F10" s="6">
        <f t="shared" ref="F10:F22" si="0">B10*0.5+C10*1+D10*2+E10*2.5</f>
        <v>32.5</v>
      </c>
      <c r="G10" s="2"/>
      <c r="H10" s="19" t="s">
        <v>4</v>
      </c>
      <c r="I10" s="46">
        <v>26</v>
      </c>
      <c r="J10" s="46">
        <v>130</v>
      </c>
      <c r="K10" s="46">
        <v>3</v>
      </c>
      <c r="L10" s="46">
        <v>5</v>
      </c>
      <c r="M10" s="6">
        <f t="shared" ref="M10:M22" si="1">I10*0.5+J10*1+K10*2+L10*2.5</f>
        <v>161.5</v>
      </c>
      <c r="N10" s="9">
        <f>F20+F21+F22+M10</f>
        <v>780.5</v>
      </c>
      <c r="O10" s="19" t="s">
        <v>43</v>
      </c>
      <c r="P10" s="46">
        <v>20</v>
      </c>
      <c r="Q10" s="46">
        <v>101</v>
      </c>
      <c r="R10" s="46">
        <v>6</v>
      </c>
      <c r="S10" s="46">
        <v>1</v>
      </c>
      <c r="T10" s="6">
        <f t="shared" ref="T10:T21" si="2">P10*0.5+Q10*1+R10*2+S10*2.5</f>
        <v>125.5</v>
      </c>
      <c r="U10" s="10"/>
      <c r="AB10" s="1"/>
    </row>
    <row r="11" spans="1:28" ht="24" customHeight="1" x14ac:dyDescent="0.2">
      <c r="A11" s="18" t="s">
        <v>14</v>
      </c>
      <c r="B11" s="46">
        <v>1</v>
      </c>
      <c r="C11" s="46">
        <v>30</v>
      </c>
      <c r="D11" s="46">
        <v>1</v>
      </c>
      <c r="E11" s="46">
        <v>0</v>
      </c>
      <c r="F11" s="6">
        <f t="shared" si="0"/>
        <v>32.5</v>
      </c>
      <c r="G11" s="2"/>
      <c r="H11" s="19" t="s">
        <v>5</v>
      </c>
      <c r="I11" s="46">
        <v>21</v>
      </c>
      <c r="J11" s="46">
        <v>121</v>
      </c>
      <c r="K11" s="46">
        <v>4</v>
      </c>
      <c r="L11" s="46">
        <v>2</v>
      </c>
      <c r="M11" s="6">
        <f t="shared" si="1"/>
        <v>144.5</v>
      </c>
      <c r="N11" s="9">
        <f>F21+F22+M10+M11</f>
        <v>704</v>
      </c>
      <c r="O11" s="19" t="s">
        <v>44</v>
      </c>
      <c r="P11" s="46">
        <v>15</v>
      </c>
      <c r="Q11" s="46">
        <v>113</v>
      </c>
      <c r="R11" s="46">
        <v>8</v>
      </c>
      <c r="S11" s="46">
        <v>3</v>
      </c>
      <c r="T11" s="6">
        <f t="shared" si="2"/>
        <v>144</v>
      </c>
      <c r="U11" s="2"/>
      <c r="AB11" s="1"/>
    </row>
    <row r="12" spans="1:28" ht="24" customHeight="1" x14ac:dyDescent="0.2">
      <c r="A12" s="18" t="s">
        <v>17</v>
      </c>
      <c r="B12" s="46">
        <v>5</v>
      </c>
      <c r="C12" s="46">
        <v>36</v>
      </c>
      <c r="D12" s="46">
        <v>3</v>
      </c>
      <c r="E12" s="46">
        <v>0</v>
      </c>
      <c r="F12" s="6">
        <f t="shared" si="0"/>
        <v>44.5</v>
      </c>
      <c r="G12" s="2"/>
      <c r="H12" s="19" t="s">
        <v>6</v>
      </c>
      <c r="I12" s="46">
        <v>32</v>
      </c>
      <c r="J12" s="46">
        <v>112</v>
      </c>
      <c r="K12" s="46">
        <v>6</v>
      </c>
      <c r="L12" s="46">
        <v>3</v>
      </c>
      <c r="M12" s="6">
        <f t="shared" si="1"/>
        <v>147.5</v>
      </c>
      <c r="N12" s="2">
        <f>F22+M10+M11+M12</f>
        <v>632</v>
      </c>
      <c r="O12" s="19" t="s">
        <v>32</v>
      </c>
      <c r="P12" s="46">
        <v>18</v>
      </c>
      <c r="Q12" s="46">
        <v>120</v>
      </c>
      <c r="R12" s="46">
        <v>6</v>
      </c>
      <c r="S12" s="46">
        <v>2</v>
      </c>
      <c r="T12" s="6">
        <f t="shared" si="2"/>
        <v>146</v>
      </c>
      <c r="U12" s="2"/>
      <c r="AB12" s="1"/>
    </row>
    <row r="13" spans="1:28" ht="24" customHeight="1" x14ac:dyDescent="0.2">
      <c r="A13" s="18" t="s">
        <v>19</v>
      </c>
      <c r="B13" s="46">
        <v>3</v>
      </c>
      <c r="C13" s="46">
        <v>22</v>
      </c>
      <c r="D13" s="46">
        <v>0</v>
      </c>
      <c r="E13" s="46">
        <v>1</v>
      </c>
      <c r="F13" s="6">
        <f t="shared" si="0"/>
        <v>26</v>
      </c>
      <c r="G13" s="2">
        <f t="shared" ref="G13:G19" si="3">F10+F11+F12+F13</f>
        <v>135.5</v>
      </c>
      <c r="H13" s="19" t="s">
        <v>7</v>
      </c>
      <c r="I13" s="46">
        <v>22</v>
      </c>
      <c r="J13" s="46">
        <v>135</v>
      </c>
      <c r="K13" s="46">
        <v>6</v>
      </c>
      <c r="L13" s="46">
        <v>1</v>
      </c>
      <c r="M13" s="6">
        <f t="shared" si="1"/>
        <v>160.5</v>
      </c>
      <c r="N13" s="2">
        <f t="shared" ref="N13:N18" si="4">M10+M11+M12+M13</f>
        <v>614</v>
      </c>
      <c r="O13" s="19" t="s">
        <v>33</v>
      </c>
      <c r="P13" s="46">
        <v>31</v>
      </c>
      <c r="Q13" s="45">
        <v>109</v>
      </c>
      <c r="R13" s="46">
        <v>4</v>
      </c>
      <c r="S13" s="46">
        <v>3</v>
      </c>
      <c r="T13" s="6">
        <f t="shared" si="2"/>
        <v>140</v>
      </c>
      <c r="U13" s="2">
        <f t="shared" ref="U13:U21" si="5">T10+T11+T12+T13</f>
        <v>555.5</v>
      </c>
      <c r="AB13" s="81">
        <v>241</v>
      </c>
    </row>
    <row r="14" spans="1:28" ht="24" customHeight="1" x14ac:dyDescent="0.2">
      <c r="A14" s="18" t="s">
        <v>21</v>
      </c>
      <c r="B14" s="46">
        <v>19</v>
      </c>
      <c r="C14" s="46">
        <v>101</v>
      </c>
      <c r="D14" s="46">
        <v>6</v>
      </c>
      <c r="E14" s="46">
        <v>3</v>
      </c>
      <c r="F14" s="6">
        <f t="shared" si="0"/>
        <v>130</v>
      </c>
      <c r="G14" s="2">
        <f t="shared" si="3"/>
        <v>233</v>
      </c>
      <c r="H14" s="19" t="s">
        <v>9</v>
      </c>
      <c r="I14" s="46">
        <v>25</v>
      </c>
      <c r="J14" s="46">
        <v>110</v>
      </c>
      <c r="K14" s="46">
        <v>5</v>
      </c>
      <c r="L14" s="46">
        <v>2</v>
      </c>
      <c r="M14" s="6">
        <f t="shared" si="1"/>
        <v>137.5</v>
      </c>
      <c r="N14" s="2">
        <f t="shared" si="4"/>
        <v>590</v>
      </c>
      <c r="O14" s="19" t="s">
        <v>29</v>
      </c>
      <c r="P14" s="45">
        <v>56</v>
      </c>
      <c r="Q14" s="46">
        <v>112</v>
      </c>
      <c r="R14" s="45">
        <v>2</v>
      </c>
      <c r="S14" s="45">
        <v>5</v>
      </c>
      <c r="T14" s="6">
        <f t="shared" si="2"/>
        <v>156.5</v>
      </c>
      <c r="U14" s="2">
        <f t="shared" si="5"/>
        <v>586.5</v>
      </c>
      <c r="AB14" s="81">
        <v>250</v>
      </c>
    </row>
    <row r="15" spans="1:28" ht="24" customHeight="1" x14ac:dyDescent="0.2">
      <c r="A15" s="18" t="s">
        <v>23</v>
      </c>
      <c r="B15" s="46">
        <v>26</v>
      </c>
      <c r="C15" s="46">
        <v>179</v>
      </c>
      <c r="D15" s="46">
        <v>5</v>
      </c>
      <c r="E15" s="46">
        <v>2</v>
      </c>
      <c r="F15" s="6">
        <f t="shared" si="0"/>
        <v>207</v>
      </c>
      <c r="G15" s="2">
        <f t="shared" si="3"/>
        <v>407.5</v>
      </c>
      <c r="H15" s="19" t="s">
        <v>12</v>
      </c>
      <c r="I15" s="46">
        <v>20</v>
      </c>
      <c r="J15" s="46">
        <v>126</v>
      </c>
      <c r="K15" s="46">
        <v>4</v>
      </c>
      <c r="L15" s="46">
        <v>2</v>
      </c>
      <c r="M15" s="6">
        <f t="shared" si="1"/>
        <v>149</v>
      </c>
      <c r="N15" s="2">
        <f t="shared" si="4"/>
        <v>594.5</v>
      </c>
      <c r="O15" s="18" t="s">
        <v>30</v>
      </c>
      <c r="P15" s="46">
        <v>33</v>
      </c>
      <c r="Q15" s="46">
        <v>139</v>
      </c>
      <c r="R15" s="45">
        <v>3</v>
      </c>
      <c r="S15" s="46">
        <v>2</v>
      </c>
      <c r="T15" s="6">
        <f t="shared" si="2"/>
        <v>166.5</v>
      </c>
      <c r="U15" s="2">
        <f t="shared" si="5"/>
        <v>609</v>
      </c>
      <c r="AB15" s="81">
        <v>262</v>
      </c>
    </row>
    <row r="16" spans="1:28" ht="24" customHeight="1" x14ac:dyDescent="0.2">
      <c r="A16" s="18" t="s">
        <v>39</v>
      </c>
      <c r="B16" s="46">
        <v>31</v>
      </c>
      <c r="C16" s="46">
        <v>152</v>
      </c>
      <c r="D16" s="46">
        <v>4</v>
      </c>
      <c r="E16" s="46">
        <v>2</v>
      </c>
      <c r="F16" s="6">
        <f t="shared" si="0"/>
        <v>180.5</v>
      </c>
      <c r="G16" s="2">
        <f t="shared" si="3"/>
        <v>543.5</v>
      </c>
      <c r="H16" s="19" t="s">
        <v>15</v>
      </c>
      <c r="I16" s="46">
        <v>22</v>
      </c>
      <c r="J16" s="46">
        <v>134</v>
      </c>
      <c r="K16" s="46">
        <v>5</v>
      </c>
      <c r="L16" s="46">
        <v>1</v>
      </c>
      <c r="M16" s="6">
        <f t="shared" si="1"/>
        <v>157.5</v>
      </c>
      <c r="N16" s="2">
        <f t="shared" si="4"/>
        <v>604.5</v>
      </c>
      <c r="O16" s="19" t="s">
        <v>8</v>
      </c>
      <c r="P16" s="46">
        <v>40</v>
      </c>
      <c r="Q16" s="46">
        <v>151</v>
      </c>
      <c r="R16" s="46">
        <v>9</v>
      </c>
      <c r="S16" s="46">
        <v>2</v>
      </c>
      <c r="T16" s="6">
        <f t="shared" si="2"/>
        <v>194</v>
      </c>
      <c r="U16" s="2">
        <f t="shared" si="5"/>
        <v>657</v>
      </c>
      <c r="AB16" s="81">
        <v>270.5</v>
      </c>
    </row>
    <row r="17" spans="1:28" ht="24" customHeight="1" x14ac:dyDescent="0.2">
      <c r="A17" s="18" t="s">
        <v>40</v>
      </c>
      <c r="B17" s="46">
        <v>32</v>
      </c>
      <c r="C17" s="46">
        <v>147</v>
      </c>
      <c r="D17" s="46">
        <v>5</v>
      </c>
      <c r="E17" s="46">
        <v>2</v>
      </c>
      <c r="F17" s="6">
        <f t="shared" si="0"/>
        <v>178</v>
      </c>
      <c r="G17" s="2">
        <f t="shared" si="3"/>
        <v>695.5</v>
      </c>
      <c r="H17" s="19" t="s">
        <v>18</v>
      </c>
      <c r="I17" s="46">
        <v>23</v>
      </c>
      <c r="J17" s="46">
        <v>139</v>
      </c>
      <c r="K17" s="46">
        <v>6</v>
      </c>
      <c r="L17" s="46">
        <v>2</v>
      </c>
      <c r="M17" s="6">
        <f t="shared" si="1"/>
        <v>167.5</v>
      </c>
      <c r="N17" s="2">
        <f t="shared" si="4"/>
        <v>611.5</v>
      </c>
      <c r="O17" s="19" t="s">
        <v>10</v>
      </c>
      <c r="P17" s="46">
        <v>46</v>
      </c>
      <c r="Q17" s="46">
        <v>203</v>
      </c>
      <c r="R17" s="46">
        <v>3</v>
      </c>
      <c r="S17" s="46">
        <v>0</v>
      </c>
      <c r="T17" s="6">
        <f t="shared" si="2"/>
        <v>232</v>
      </c>
      <c r="U17" s="2">
        <f t="shared" si="5"/>
        <v>749</v>
      </c>
      <c r="AB17" s="81">
        <v>289.5</v>
      </c>
    </row>
    <row r="18" spans="1:28" ht="24" customHeight="1" x14ac:dyDescent="0.2">
      <c r="A18" s="18" t="s">
        <v>41</v>
      </c>
      <c r="B18" s="46">
        <v>36</v>
      </c>
      <c r="C18" s="46">
        <v>178</v>
      </c>
      <c r="D18" s="46">
        <v>6</v>
      </c>
      <c r="E18" s="46">
        <v>1</v>
      </c>
      <c r="F18" s="6">
        <f t="shared" si="0"/>
        <v>210.5</v>
      </c>
      <c r="G18" s="2">
        <f t="shared" si="3"/>
        <v>776</v>
      </c>
      <c r="H18" s="19" t="s">
        <v>20</v>
      </c>
      <c r="I18" s="46">
        <v>32</v>
      </c>
      <c r="J18" s="46">
        <v>163</v>
      </c>
      <c r="K18" s="46">
        <v>8</v>
      </c>
      <c r="L18" s="46">
        <v>1</v>
      </c>
      <c r="M18" s="6">
        <f t="shared" si="1"/>
        <v>197.5</v>
      </c>
      <c r="N18" s="2">
        <f t="shared" si="4"/>
        <v>671.5</v>
      </c>
      <c r="O18" s="19" t="s">
        <v>13</v>
      </c>
      <c r="P18" s="46">
        <v>11</v>
      </c>
      <c r="Q18" s="46">
        <v>132</v>
      </c>
      <c r="R18" s="46">
        <v>8</v>
      </c>
      <c r="S18" s="46">
        <v>2</v>
      </c>
      <c r="T18" s="6">
        <f t="shared" si="2"/>
        <v>158.5</v>
      </c>
      <c r="U18" s="2">
        <f t="shared" si="5"/>
        <v>751</v>
      </c>
      <c r="AB18" s="81">
        <v>291</v>
      </c>
    </row>
    <row r="19" spans="1:28" ht="24" customHeight="1" thickBot="1" x14ac:dyDescent="0.25">
      <c r="A19" s="21" t="s">
        <v>42</v>
      </c>
      <c r="B19" s="47">
        <v>28</v>
      </c>
      <c r="C19" s="47">
        <v>117</v>
      </c>
      <c r="D19" s="47">
        <v>2</v>
      </c>
      <c r="E19" s="47">
        <v>1</v>
      </c>
      <c r="F19" s="7">
        <f t="shared" si="0"/>
        <v>137.5</v>
      </c>
      <c r="G19" s="3">
        <f t="shared" si="3"/>
        <v>706.5</v>
      </c>
      <c r="H19" s="20" t="s">
        <v>22</v>
      </c>
      <c r="I19" s="45">
        <v>31</v>
      </c>
      <c r="J19" s="45">
        <v>152</v>
      </c>
      <c r="K19" s="45">
        <v>7</v>
      </c>
      <c r="L19" s="45">
        <v>2</v>
      </c>
      <c r="M19" s="6">
        <f t="shared" si="1"/>
        <v>186.5</v>
      </c>
      <c r="N19" s="2">
        <f>M16+M17+M18+M19</f>
        <v>709</v>
      </c>
      <c r="O19" s="19" t="s">
        <v>16</v>
      </c>
      <c r="P19" s="46">
        <v>12</v>
      </c>
      <c r="Q19" s="46">
        <v>132</v>
      </c>
      <c r="R19" s="46">
        <v>7</v>
      </c>
      <c r="S19" s="46">
        <v>1</v>
      </c>
      <c r="T19" s="6">
        <f t="shared" si="2"/>
        <v>154.5</v>
      </c>
      <c r="U19" s="2">
        <f t="shared" si="5"/>
        <v>739</v>
      </c>
      <c r="AB19" s="81">
        <v>294</v>
      </c>
    </row>
    <row r="20" spans="1:28" ht="24" customHeight="1" x14ac:dyDescent="0.2">
      <c r="A20" s="19" t="s">
        <v>27</v>
      </c>
      <c r="B20" s="45">
        <v>56</v>
      </c>
      <c r="C20" s="45">
        <v>177</v>
      </c>
      <c r="D20" s="45">
        <v>3</v>
      </c>
      <c r="E20" s="45">
        <v>4</v>
      </c>
      <c r="F20" s="8">
        <f t="shared" si="0"/>
        <v>221</v>
      </c>
      <c r="G20" s="35"/>
      <c r="H20" s="19" t="s">
        <v>24</v>
      </c>
      <c r="I20" s="46">
        <v>22</v>
      </c>
      <c r="J20" s="46">
        <v>88</v>
      </c>
      <c r="K20" s="46">
        <v>4</v>
      </c>
      <c r="L20" s="46">
        <v>0</v>
      </c>
      <c r="M20" s="8">
        <f t="shared" si="1"/>
        <v>107</v>
      </c>
      <c r="N20" s="2">
        <f>M17+M18+M19+M20</f>
        <v>658.5</v>
      </c>
      <c r="O20" s="19" t="s">
        <v>45</v>
      </c>
      <c r="P20" s="45">
        <v>12</v>
      </c>
      <c r="Q20" s="45">
        <v>130</v>
      </c>
      <c r="R20" s="46">
        <v>5</v>
      </c>
      <c r="S20" s="45">
        <v>2</v>
      </c>
      <c r="T20" s="8">
        <f t="shared" si="2"/>
        <v>151</v>
      </c>
      <c r="U20" s="2">
        <f t="shared" si="5"/>
        <v>696</v>
      </c>
      <c r="AB20" s="81">
        <v>299</v>
      </c>
    </row>
    <row r="21" spans="1:28" ht="24" customHeight="1" thickBot="1" x14ac:dyDescent="0.25">
      <c r="A21" s="19" t="s">
        <v>28</v>
      </c>
      <c r="B21" s="46">
        <v>34</v>
      </c>
      <c r="C21" s="46">
        <v>168</v>
      </c>
      <c r="D21" s="46">
        <v>6</v>
      </c>
      <c r="E21" s="46">
        <v>9</v>
      </c>
      <c r="F21" s="6">
        <f t="shared" si="0"/>
        <v>219.5</v>
      </c>
      <c r="G21" s="36"/>
      <c r="H21" s="20" t="s">
        <v>25</v>
      </c>
      <c r="I21" s="46">
        <v>22</v>
      </c>
      <c r="J21" s="46">
        <v>130</v>
      </c>
      <c r="K21" s="46">
        <v>5</v>
      </c>
      <c r="L21" s="46">
        <v>6</v>
      </c>
      <c r="M21" s="6">
        <f t="shared" si="1"/>
        <v>166</v>
      </c>
      <c r="N21" s="2">
        <f>M18+M19+M20+M21</f>
        <v>657</v>
      </c>
      <c r="O21" s="21" t="s">
        <v>46</v>
      </c>
      <c r="P21" s="47">
        <v>13</v>
      </c>
      <c r="Q21" s="47">
        <v>128</v>
      </c>
      <c r="R21" s="47">
        <v>5</v>
      </c>
      <c r="S21" s="47">
        <v>2</v>
      </c>
      <c r="T21" s="7">
        <f t="shared" si="2"/>
        <v>149.5</v>
      </c>
      <c r="U21" s="3">
        <f t="shared" si="5"/>
        <v>613.5</v>
      </c>
      <c r="AB21" s="81">
        <v>299.5</v>
      </c>
    </row>
    <row r="22" spans="1:28" ht="24" customHeight="1" thickBot="1" x14ac:dyDescent="0.25">
      <c r="A22" s="19" t="s">
        <v>1</v>
      </c>
      <c r="B22" s="46">
        <v>23</v>
      </c>
      <c r="C22" s="46">
        <v>134</v>
      </c>
      <c r="D22" s="46">
        <v>4</v>
      </c>
      <c r="E22" s="46">
        <v>10</v>
      </c>
      <c r="F22" s="6">
        <f t="shared" si="0"/>
        <v>178.5</v>
      </c>
      <c r="G22" s="2"/>
      <c r="H22" s="21" t="s">
        <v>26</v>
      </c>
      <c r="I22" s="47">
        <v>16</v>
      </c>
      <c r="J22" s="47">
        <v>96</v>
      </c>
      <c r="K22" s="47">
        <v>4</v>
      </c>
      <c r="L22" s="47">
        <v>1</v>
      </c>
      <c r="M22" s="6">
        <f t="shared" si="1"/>
        <v>114.5</v>
      </c>
      <c r="N22" s="3">
        <f>M19+M20+M21+M22</f>
        <v>574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776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780.5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751</v>
      </c>
      <c r="AB23" s="1"/>
    </row>
    <row r="24" spans="1:28" ht="13.5" customHeight="1" x14ac:dyDescent="0.2">
      <c r="A24" s="179"/>
      <c r="B24" s="180"/>
      <c r="C24" s="82" t="s">
        <v>72</v>
      </c>
      <c r="D24" s="86"/>
      <c r="E24" s="86"/>
      <c r="F24" s="87" t="s">
        <v>86</v>
      </c>
      <c r="G24" s="88"/>
      <c r="H24" s="179"/>
      <c r="I24" s="180"/>
      <c r="J24" s="82" t="s">
        <v>72</v>
      </c>
      <c r="K24" s="86"/>
      <c r="L24" s="86"/>
      <c r="M24" s="87" t="s">
        <v>73</v>
      </c>
      <c r="N24" s="88"/>
      <c r="O24" s="179"/>
      <c r="P24" s="180"/>
      <c r="Q24" s="82" t="s">
        <v>72</v>
      </c>
      <c r="R24" s="86"/>
      <c r="S24" s="86"/>
      <c r="T24" s="87" t="s">
        <v>68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zoomScaleNormal="100" workbookViewId="0">
      <selection activeCell="W10" sqref="W10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5" t="s">
        <v>54</v>
      </c>
      <c r="B4" s="195"/>
      <c r="C4" s="195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3" t="s">
        <v>56</v>
      </c>
      <c r="B5" s="193"/>
      <c r="C5" s="193"/>
      <c r="D5" s="198" t="str">
        <f>'G-1'!D5:H5</f>
        <v>CALLE 76  X CARRERA 43</v>
      </c>
      <c r="E5" s="198"/>
      <c r="F5" s="198"/>
      <c r="G5" s="198"/>
      <c r="H5" s="198"/>
      <c r="I5" s="193" t="s">
        <v>53</v>
      </c>
      <c r="J5" s="193"/>
      <c r="K5" s="193"/>
      <c r="L5" s="172">
        <f>'G-1'!L5:N5</f>
        <v>0</v>
      </c>
      <c r="M5" s="172"/>
      <c r="N5" s="172"/>
      <c r="O5" s="50"/>
      <c r="P5" s="193" t="s">
        <v>57</v>
      </c>
      <c r="Q5" s="193"/>
      <c r="R5" s="193"/>
      <c r="S5" s="172" t="s">
        <v>151</v>
      </c>
      <c r="T5" s="172"/>
      <c r="U5" s="172"/>
    </row>
    <row r="6" spans="1:28" ht="12.75" customHeight="1" x14ac:dyDescent="0.2">
      <c r="A6" s="193" t="s">
        <v>55</v>
      </c>
      <c r="B6" s="193"/>
      <c r="C6" s="193"/>
      <c r="D6" s="196" t="s">
        <v>149</v>
      </c>
      <c r="E6" s="196"/>
      <c r="F6" s="196"/>
      <c r="G6" s="196"/>
      <c r="H6" s="196"/>
      <c r="I6" s="193" t="s">
        <v>59</v>
      </c>
      <c r="J6" s="193"/>
      <c r="K6" s="193"/>
      <c r="L6" s="192">
        <v>3</v>
      </c>
      <c r="M6" s="192"/>
      <c r="N6" s="192"/>
      <c r="O6" s="54"/>
      <c r="P6" s="193" t="s">
        <v>58</v>
      </c>
      <c r="Q6" s="193"/>
      <c r="R6" s="193"/>
      <c r="S6" s="199">
        <f>'G-1'!S6:U6</f>
        <v>42492</v>
      </c>
      <c r="T6" s="199"/>
      <c r="U6" s="199"/>
    </row>
    <row r="7" spans="1:28" ht="7.5" customHeight="1" x14ac:dyDescent="0.2">
      <c r="A7" s="55"/>
      <c r="B7" s="49"/>
      <c r="C7" s="49"/>
      <c r="D7" s="49"/>
      <c r="E7" s="194"/>
      <c r="F7" s="194"/>
      <c r="G7" s="194"/>
      <c r="H7" s="194"/>
      <c r="I7" s="194"/>
      <c r="J7" s="194"/>
      <c r="K7" s="194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7" t="s">
        <v>36</v>
      </c>
      <c r="B8" s="189" t="s">
        <v>34</v>
      </c>
      <c r="C8" s="190"/>
      <c r="D8" s="190"/>
      <c r="E8" s="191"/>
      <c r="F8" s="187" t="s">
        <v>35</v>
      </c>
      <c r="G8" s="187" t="s">
        <v>37</v>
      </c>
      <c r="H8" s="187" t="s">
        <v>36</v>
      </c>
      <c r="I8" s="189" t="s">
        <v>34</v>
      </c>
      <c r="J8" s="190"/>
      <c r="K8" s="190"/>
      <c r="L8" s="191"/>
      <c r="M8" s="187" t="s">
        <v>35</v>
      </c>
      <c r="N8" s="187" t="s">
        <v>37</v>
      </c>
      <c r="O8" s="187" t="s">
        <v>36</v>
      </c>
      <c r="P8" s="189" t="s">
        <v>34</v>
      </c>
      <c r="Q8" s="190"/>
      <c r="R8" s="190"/>
      <c r="S8" s="191"/>
      <c r="T8" s="187" t="s">
        <v>35</v>
      </c>
      <c r="U8" s="187" t="s">
        <v>37</v>
      </c>
    </row>
    <row r="9" spans="1:28" ht="12" customHeight="1" x14ac:dyDescent="0.2">
      <c r="A9" s="188"/>
      <c r="B9" s="57" t="s">
        <v>52</v>
      </c>
      <c r="C9" s="57" t="s">
        <v>0</v>
      </c>
      <c r="D9" s="57" t="s">
        <v>2</v>
      </c>
      <c r="E9" s="58" t="s">
        <v>3</v>
      </c>
      <c r="F9" s="188"/>
      <c r="G9" s="188"/>
      <c r="H9" s="188"/>
      <c r="I9" s="59" t="s">
        <v>52</v>
      </c>
      <c r="J9" s="59" t="s">
        <v>0</v>
      </c>
      <c r="K9" s="57" t="s">
        <v>2</v>
      </c>
      <c r="L9" s="58" t="s">
        <v>3</v>
      </c>
      <c r="M9" s="188"/>
      <c r="N9" s="188"/>
      <c r="O9" s="188"/>
      <c r="P9" s="59" t="s">
        <v>52</v>
      </c>
      <c r="Q9" s="59" t="s">
        <v>0</v>
      </c>
      <c r="R9" s="57" t="s">
        <v>2</v>
      </c>
      <c r="S9" s="58" t="s">
        <v>3</v>
      </c>
      <c r="T9" s="188"/>
      <c r="U9" s="188"/>
    </row>
    <row r="10" spans="1:28" ht="24" customHeight="1" x14ac:dyDescent="0.2">
      <c r="A10" s="60" t="s">
        <v>11</v>
      </c>
      <c r="B10" s="61">
        <v>37</v>
      </c>
      <c r="C10" s="61">
        <v>68</v>
      </c>
      <c r="D10" s="61">
        <v>15</v>
      </c>
      <c r="E10" s="61">
        <v>1</v>
      </c>
      <c r="F10" s="62">
        <f t="shared" ref="F10:F22" si="0">B10*0.5+C10*1+D10*2+E10*2.5</f>
        <v>119</v>
      </c>
      <c r="G10" s="63"/>
      <c r="H10" s="64" t="s">
        <v>4</v>
      </c>
      <c r="I10" s="46">
        <v>62</v>
      </c>
      <c r="J10" s="46">
        <v>178</v>
      </c>
      <c r="K10" s="46">
        <v>20</v>
      </c>
      <c r="L10" s="46">
        <v>3</v>
      </c>
      <c r="M10" s="62">
        <f t="shared" ref="M10:M22" si="1">I10*0.5+J10*1+K10*2+L10*2.5</f>
        <v>256.5</v>
      </c>
      <c r="N10" s="65">
        <f>F20+F21+F22+M10</f>
        <v>1160</v>
      </c>
      <c r="O10" s="64" t="s">
        <v>43</v>
      </c>
      <c r="P10" s="46">
        <v>57</v>
      </c>
      <c r="Q10" s="46">
        <v>149</v>
      </c>
      <c r="R10" s="46">
        <v>14</v>
      </c>
      <c r="S10" s="46">
        <v>4</v>
      </c>
      <c r="T10" s="62">
        <f t="shared" ref="T10:T21" si="2">P10*0.5+Q10*1+R10*2+S10*2.5</f>
        <v>215.5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40</v>
      </c>
      <c r="C11" s="61">
        <v>73</v>
      </c>
      <c r="D11" s="61">
        <v>18</v>
      </c>
      <c r="E11" s="61">
        <v>1</v>
      </c>
      <c r="F11" s="62">
        <f t="shared" si="0"/>
        <v>131.5</v>
      </c>
      <c r="G11" s="63"/>
      <c r="H11" s="64" t="s">
        <v>5</v>
      </c>
      <c r="I11" s="46">
        <v>54</v>
      </c>
      <c r="J11" s="46">
        <v>185</v>
      </c>
      <c r="K11" s="46">
        <v>16</v>
      </c>
      <c r="L11" s="46">
        <v>8</v>
      </c>
      <c r="M11" s="62">
        <f t="shared" si="1"/>
        <v>264</v>
      </c>
      <c r="N11" s="65">
        <f>F21+F22+M10+M11</f>
        <v>1196.5</v>
      </c>
      <c r="O11" s="64" t="s">
        <v>44</v>
      </c>
      <c r="P11" s="46">
        <v>53</v>
      </c>
      <c r="Q11" s="46">
        <v>137</v>
      </c>
      <c r="R11" s="46">
        <v>15</v>
      </c>
      <c r="S11" s="46">
        <v>4</v>
      </c>
      <c r="T11" s="62">
        <f t="shared" si="2"/>
        <v>203.5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39</v>
      </c>
      <c r="C12" s="61">
        <v>75</v>
      </c>
      <c r="D12" s="61">
        <v>19</v>
      </c>
      <c r="E12" s="61">
        <v>1</v>
      </c>
      <c r="F12" s="62">
        <f t="shared" si="0"/>
        <v>135</v>
      </c>
      <c r="G12" s="63"/>
      <c r="H12" s="64" t="s">
        <v>6</v>
      </c>
      <c r="I12" s="46">
        <v>60</v>
      </c>
      <c r="J12" s="46">
        <v>177</v>
      </c>
      <c r="K12" s="46">
        <v>18</v>
      </c>
      <c r="L12" s="46">
        <v>6</v>
      </c>
      <c r="M12" s="62">
        <f t="shared" si="1"/>
        <v>258</v>
      </c>
      <c r="N12" s="63">
        <f>F22+M10+M11+M12</f>
        <v>1136.5</v>
      </c>
      <c r="O12" s="64" t="s">
        <v>32</v>
      </c>
      <c r="P12" s="46">
        <v>54</v>
      </c>
      <c r="Q12" s="46">
        <v>163</v>
      </c>
      <c r="R12" s="46">
        <v>15</v>
      </c>
      <c r="S12" s="46">
        <v>1</v>
      </c>
      <c r="T12" s="62">
        <f t="shared" si="2"/>
        <v>222.5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66</v>
      </c>
      <c r="C13" s="61">
        <v>164</v>
      </c>
      <c r="D13" s="61">
        <v>31</v>
      </c>
      <c r="E13" s="61">
        <v>2</v>
      </c>
      <c r="F13" s="62">
        <f t="shared" si="0"/>
        <v>264</v>
      </c>
      <c r="G13" s="63">
        <f t="shared" ref="G13:G19" si="3">F10+F11+F12+F13</f>
        <v>649.5</v>
      </c>
      <c r="H13" s="64" t="s">
        <v>7</v>
      </c>
      <c r="I13" s="46">
        <v>44</v>
      </c>
      <c r="J13" s="46">
        <v>188</v>
      </c>
      <c r="K13" s="46">
        <v>18</v>
      </c>
      <c r="L13" s="46">
        <v>4</v>
      </c>
      <c r="M13" s="62">
        <f t="shared" si="1"/>
        <v>256</v>
      </c>
      <c r="N13" s="63">
        <f t="shared" ref="N13:N18" si="4">M10+M11+M12+M13</f>
        <v>1034.5</v>
      </c>
      <c r="O13" s="64" t="s">
        <v>33</v>
      </c>
      <c r="P13" s="46">
        <v>65</v>
      </c>
      <c r="Q13" s="46">
        <v>252</v>
      </c>
      <c r="R13" s="46">
        <v>22</v>
      </c>
      <c r="S13" s="46">
        <v>4</v>
      </c>
      <c r="T13" s="62">
        <f t="shared" si="2"/>
        <v>338.5</v>
      </c>
      <c r="U13" s="63">
        <f t="shared" ref="U13:U21" si="5">T10+T11+T12+T13</f>
        <v>980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44</v>
      </c>
      <c r="C14" s="61">
        <v>115</v>
      </c>
      <c r="D14" s="61">
        <v>24</v>
      </c>
      <c r="E14" s="61">
        <v>2</v>
      </c>
      <c r="F14" s="62">
        <f t="shared" si="0"/>
        <v>190</v>
      </c>
      <c r="G14" s="63">
        <f t="shared" si="3"/>
        <v>720.5</v>
      </c>
      <c r="H14" s="64" t="s">
        <v>9</v>
      </c>
      <c r="I14" s="46">
        <v>62</v>
      </c>
      <c r="J14" s="46">
        <v>284</v>
      </c>
      <c r="K14" s="46">
        <v>24</v>
      </c>
      <c r="L14" s="46">
        <v>5</v>
      </c>
      <c r="M14" s="62">
        <f t="shared" si="1"/>
        <v>375.5</v>
      </c>
      <c r="N14" s="63">
        <f t="shared" si="4"/>
        <v>1153.5</v>
      </c>
      <c r="O14" s="64" t="s">
        <v>29</v>
      </c>
      <c r="P14" s="45">
        <v>34</v>
      </c>
      <c r="Q14" s="45">
        <v>153</v>
      </c>
      <c r="R14" s="45">
        <v>16</v>
      </c>
      <c r="S14" s="45">
        <v>2</v>
      </c>
      <c r="T14" s="62">
        <f t="shared" si="2"/>
        <v>207</v>
      </c>
      <c r="U14" s="63">
        <f t="shared" si="5"/>
        <v>971.5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67</v>
      </c>
      <c r="C15" s="61">
        <v>182</v>
      </c>
      <c r="D15" s="61">
        <v>39</v>
      </c>
      <c r="E15" s="61">
        <v>6</v>
      </c>
      <c r="F15" s="62">
        <f t="shared" si="0"/>
        <v>308.5</v>
      </c>
      <c r="G15" s="63">
        <f t="shared" si="3"/>
        <v>897.5</v>
      </c>
      <c r="H15" s="64" t="s">
        <v>12</v>
      </c>
      <c r="I15" s="46">
        <v>66</v>
      </c>
      <c r="J15" s="46">
        <v>270</v>
      </c>
      <c r="K15" s="46">
        <v>22</v>
      </c>
      <c r="L15" s="46">
        <v>5</v>
      </c>
      <c r="M15" s="62">
        <f t="shared" si="1"/>
        <v>359.5</v>
      </c>
      <c r="N15" s="63">
        <f t="shared" si="4"/>
        <v>1249</v>
      </c>
      <c r="O15" s="60" t="s">
        <v>30</v>
      </c>
      <c r="P15" s="46">
        <v>58</v>
      </c>
      <c r="Q15" s="46">
        <v>130</v>
      </c>
      <c r="R15" s="46">
        <v>16</v>
      </c>
      <c r="S15" s="46">
        <v>0</v>
      </c>
      <c r="T15" s="62">
        <f t="shared" si="2"/>
        <v>191</v>
      </c>
      <c r="U15" s="63">
        <f t="shared" si="5"/>
        <v>959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68</v>
      </c>
      <c r="C16" s="61">
        <v>235</v>
      </c>
      <c r="D16" s="61">
        <v>37</v>
      </c>
      <c r="E16" s="61">
        <v>5</v>
      </c>
      <c r="F16" s="62">
        <f t="shared" si="0"/>
        <v>355.5</v>
      </c>
      <c r="G16" s="63">
        <f t="shared" si="3"/>
        <v>1118</v>
      </c>
      <c r="H16" s="64" t="s">
        <v>15</v>
      </c>
      <c r="I16" s="46">
        <v>71</v>
      </c>
      <c r="J16" s="46">
        <v>256</v>
      </c>
      <c r="K16" s="46">
        <v>15</v>
      </c>
      <c r="L16" s="46">
        <v>5</v>
      </c>
      <c r="M16" s="62">
        <f t="shared" si="1"/>
        <v>334</v>
      </c>
      <c r="N16" s="63">
        <f t="shared" si="4"/>
        <v>1325</v>
      </c>
      <c r="O16" s="64" t="s">
        <v>8</v>
      </c>
      <c r="P16" s="46">
        <v>50</v>
      </c>
      <c r="Q16" s="46">
        <v>191</v>
      </c>
      <c r="R16" s="46">
        <v>15</v>
      </c>
      <c r="S16" s="46">
        <v>1</v>
      </c>
      <c r="T16" s="62">
        <f t="shared" si="2"/>
        <v>248.5</v>
      </c>
      <c r="U16" s="63">
        <f t="shared" si="5"/>
        <v>985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83</v>
      </c>
      <c r="C17" s="61">
        <v>272</v>
      </c>
      <c r="D17" s="61">
        <v>28</v>
      </c>
      <c r="E17" s="61">
        <v>13</v>
      </c>
      <c r="F17" s="62">
        <f t="shared" si="0"/>
        <v>402</v>
      </c>
      <c r="G17" s="63">
        <f t="shared" si="3"/>
        <v>1256</v>
      </c>
      <c r="H17" s="64" t="s">
        <v>18</v>
      </c>
      <c r="I17" s="46">
        <v>80</v>
      </c>
      <c r="J17" s="46">
        <v>241</v>
      </c>
      <c r="K17" s="46">
        <v>15</v>
      </c>
      <c r="L17" s="46">
        <v>4</v>
      </c>
      <c r="M17" s="62">
        <f t="shared" si="1"/>
        <v>321</v>
      </c>
      <c r="N17" s="63">
        <f t="shared" si="4"/>
        <v>1390</v>
      </c>
      <c r="O17" s="64" t="s">
        <v>10</v>
      </c>
      <c r="P17" s="46">
        <v>69</v>
      </c>
      <c r="Q17" s="46">
        <v>212</v>
      </c>
      <c r="R17" s="46">
        <v>18</v>
      </c>
      <c r="S17" s="46">
        <v>2</v>
      </c>
      <c r="T17" s="62">
        <f t="shared" si="2"/>
        <v>287.5</v>
      </c>
      <c r="U17" s="63">
        <f t="shared" si="5"/>
        <v>934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63</v>
      </c>
      <c r="C18" s="61">
        <v>239</v>
      </c>
      <c r="D18" s="61">
        <v>26</v>
      </c>
      <c r="E18" s="61">
        <v>7</v>
      </c>
      <c r="F18" s="62">
        <f t="shared" si="0"/>
        <v>340</v>
      </c>
      <c r="G18" s="63">
        <f t="shared" si="3"/>
        <v>1406</v>
      </c>
      <c r="H18" s="64" t="s">
        <v>20</v>
      </c>
      <c r="I18" s="46">
        <v>71</v>
      </c>
      <c r="J18" s="46">
        <v>284</v>
      </c>
      <c r="K18" s="46">
        <v>17</v>
      </c>
      <c r="L18" s="46">
        <v>2</v>
      </c>
      <c r="M18" s="62">
        <f t="shared" si="1"/>
        <v>358.5</v>
      </c>
      <c r="N18" s="63">
        <f t="shared" si="4"/>
        <v>1373</v>
      </c>
      <c r="O18" s="64" t="s">
        <v>13</v>
      </c>
      <c r="P18" s="46">
        <v>15</v>
      </c>
      <c r="Q18" s="46">
        <v>126</v>
      </c>
      <c r="R18" s="46">
        <v>12</v>
      </c>
      <c r="S18" s="46">
        <v>2</v>
      </c>
      <c r="T18" s="62">
        <f t="shared" si="2"/>
        <v>162.5</v>
      </c>
      <c r="U18" s="63">
        <f t="shared" si="5"/>
        <v>889.5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49</v>
      </c>
      <c r="C19" s="69">
        <v>266</v>
      </c>
      <c r="D19" s="69">
        <v>16</v>
      </c>
      <c r="E19" s="69">
        <v>5</v>
      </c>
      <c r="F19" s="70">
        <f t="shared" si="0"/>
        <v>335</v>
      </c>
      <c r="G19" s="71">
        <f t="shared" si="3"/>
        <v>1432.5</v>
      </c>
      <c r="H19" s="72" t="s">
        <v>22</v>
      </c>
      <c r="I19" s="45">
        <v>85</v>
      </c>
      <c r="J19" s="45">
        <v>316</v>
      </c>
      <c r="K19" s="45">
        <v>13</v>
      </c>
      <c r="L19" s="45">
        <v>2</v>
      </c>
      <c r="M19" s="62">
        <f t="shared" si="1"/>
        <v>389.5</v>
      </c>
      <c r="N19" s="63">
        <f>M16+M17+M18+M19</f>
        <v>1403</v>
      </c>
      <c r="O19" s="64" t="s">
        <v>16</v>
      </c>
      <c r="P19" s="46">
        <v>25</v>
      </c>
      <c r="Q19" s="46">
        <v>130</v>
      </c>
      <c r="R19" s="46">
        <v>11</v>
      </c>
      <c r="S19" s="46">
        <v>2</v>
      </c>
      <c r="T19" s="62">
        <f t="shared" si="2"/>
        <v>169.5</v>
      </c>
      <c r="U19" s="63">
        <f t="shared" si="5"/>
        <v>868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53</v>
      </c>
      <c r="C20" s="67">
        <v>169</v>
      </c>
      <c r="D20" s="67">
        <v>11</v>
      </c>
      <c r="E20" s="67">
        <v>4</v>
      </c>
      <c r="F20" s="73">
        <f t="shared" si="0"/>
        <v>227.5</v>
      </c>
      <c r="G20" s="74"/>
      <c r="H20" s="64" t="s">
        <v>24</v>
      </c>
      <c r="I20" s="46">
        <v>54</v>
      </c>
      <c r="J20" s="46">
        <v>184</v>
      </c>
      <c r="K20" s="46">
        <v>14</v>
      </c>
      <c r="L20" s="46">
        <v>3</v>
      </c>
      <c r="M20" s="73">
        <f t="shared" si="1"/>
        <v>246.5</v>
      </c>
      <c r="N20" s="63">
        <f>M17+M18+M19+M20</f>
        <v>1315.5</v>
      </c>
      <c r="O20" s="64" t="s">
        <v>45</v>
      </c>
      <c r="P20" s="45">
        <v>32</v>
      </c>
      <c r="Q20" s="45">
        <v>142</v>
      </c>
      <c r="R20" s="45">
        <v>10</v>
      </c>
      <c r="S20" s="45">
        <v>1</v>
      </c>
      <c r="T20" s="73">
        <f t="shared" si="2"/>
        <v>180.5</v>
      </c>
      <c r="U20" s="63">
        <f t="shared" si="5"/>
        <v>800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45</v>
      </c>
      <c r="C21" s="61">
        <v>240</v>
      </c>
      <c r="D21" s="61">
        <v>24</v>
      </c>
      <c r="E21" s="61">
        <v>3</v>
      </c>
      <c r="F21" s="62">
        <f t="shared" si="0"/>
        <v>318</v>
      </c>
      <c r="G21" s="75"/>
      <c r="H21" s="72" t="s">
        <v>25</v>
      </c>
      <c r="I21" s="46">
        <v>51</v>
      </c>
      <c r="J21" s="46">
        <v>151</v>
      </c>
      <c r="K21" s="46">
        <v>14</v>
      </c>
      <c r="L21" s="46">
        <v>7</v>
      </c>
      <c r="M21" s="62">
        <f t="shared" si="1"/>
        <v>222</v>
      </c>
      <c r="N21" s="63">
        <f>M18+M19+M20+M21</f>
        <v>1216.5</v>
      </c>
      <c r="O21" s="68" t="s">
        <v>46</v>
      </c>
      <c r="P21" s="47">
        <v>18</v>
      </c>
      <c r="Q21" s="47">
        <v>122</v>
      </c>
      <c r="R21" s="47">
        <v>8</v>
      </c>
      <c r="S21" s="47">
        <v>1</v>
      </c>
      <c r="T21" s="70">
        <f t="shared" si="2"/>
        <v>149.5</v>
      </c>
      <c r="U21" s="71">
        <f t="shared" si="5"/>
        <v>662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47</v>
      </c>
      <c r="C22" s="61">
        <v>290</v>
      </c>
      <c r="D22" s="61">
        <v>16</v>
      </c>
      <c r="E22" s="61">
        <v>5</v>
      </c>
      <c r="F22" s="62">
        <f t="shared" si="0"/>
        <v>358</v>
      </c>
      <c r="G22" s="63"/>
      <c r="H22" s="68" t="s">
        <v>26</v>
      </c>
      <c r="I22" s="47">
        <v>29</v>
      </c>
      <c r="J22" s="47">
        <v>165</v>
      </c>
      <c r="K22" s="47">
        <v>18</v>
      </c>
      <c r="L22" s="47">
        <v>1</v>
      </c>
      <c r="M22" s="62">
        <f t="shared" si="1"/>
        <v>218</v>
      </c>
      <c r="N22" s="71">
        <f>M19+M20+M21+M22</f>
        <v>1076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1432.5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1403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985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72</v>
      </c>
      <c r="D24" s="86"/>
      <c r="E24" s="86"/>
      <c r="F24" s="87" t="s">
        <v>88</v>
      </c>
      <c r="G24" s="88"/>
      <c r="H24" s="205"/>
      <c r="I24" s="206"/>
      <c r="J24" s="83" t="s">
        <v>72</v>
      </c>
      <c r="K24" s="86"/>
      <c r="L24" s="86"/>
      <c r="M24" s="87" t="s">
        <v>89</v>
      </c>
      <c r="N24" s="88"/>
      <c r="O24" s="205"/>
      <c r="P24" s="206"/>
      <c r="Q24" s="83" t="s">
        <v>72</v>
      </c>
      <c r="R24" s="86"/>
      <c r="S24" s="86"/>
      <c r="T24" s="87" t="s">
        <v>82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61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CALLE 76  X CARRERA 43</v>
      </c>
      <c r="E6" s="171"/>
      <c r="F6" s="171"/>
      <c r="G6" s="171"/>
      <c r="H6" s="171"/>
      <c r="I6" s="161" t="s">
        <v>53</v>
      </c>
      <c r="J6" s="161"/>
      <c r="K6" s="161"/>
      <c r="L6" s="172">
        <f>'G-1'!L5:N5</f>
        <v>0</v>
      </c>
      <c r="M6" s="172"/>
      <c r="N6" s="172"/>
      <c r="O6" s="12"/>
      <c r="P6" s="161" t="s">
        <v>58</v>
      </c>
      <c r="Q6" s="161"/>
      <c r="R6" s="161"/>
      <c r="S6" s="212">
        <f>'G-1'!S6:U6</f>
        <v>42492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9" t="s">
        <v>36</v>
      </c>
      <c r="B8" s="162" t="s">
        <v>34</v>
      </c>
      <c r="C8" s="163"/>
      <c r="D8" s="163"/>
      <c r="E8" s="164"/>
      <c r="F8" s="159" t="s">
        <v>35</v>
      </c>
      <c r="G8" s="159" t="s">
        <v>37</v>
      </c>
      <c r="H8" s="159" t="s">
        <v>36</v>
      </c>
      <c r="I8" s="162" t="s">
        <v>34</v>
      </c>
      <c r="J8" s="163"/>
      <c r="K8" s="163"/>
      <c r="L8" s="164"/>
      <c r="M8" s="159" t="s">
        <v>35</v>
      </c>
      <c r="N8" s="159" t="s">
        <v>37</v>
      </c>
      <c r="O8" s="159" t="s">
        <v>36</v>
      </c>
      <c r="P8" s="162" t="s">
        <v>34</v>
      </c>
      <c r="Q8" s="163"/>
      <c r="R8" s="163"/>
      <c r="S8" s="164"/>
      <c r="T8" s="159" t="s">
        <v>35</v>
      </c>
      <c r="U8" s="159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'G-1'!B10+'G-4'!B10</f>
        <v>39</v>
      </c>
      <c r="C10" s="46">
        <f>'G-1'!C10+'G-4'!C10</f>
        <v>93</v>
      </c>
      <c r="D10" s="46">
        <f>'G-1'!D10+'G-4'!D10</f>
        <v>17</v>
      </c>
      <c r="E10" s="46">
        <f>'G-1'!E10+'G-4'!E10</f>
        <v>2</v>
      </c>
      <c r="F10" s="6">
        <f t="shared" ref="F10:F22" si="0">B10*0.5+C10*1+D10*2+E10*2.5</f>
        <v>151.5</v>
      </c>
      <c r="G10" s="2"/>
      <c r="H10" s="19" t="s">
        <v>4</v>
      </c>
      <c r="I10" s="46">
        <f>'G-1'!I10+'G-4'!I10</f>
        <v>88</v>
      </c>
      <c r="J10" s="46">
        <f>'G-1'!J10+'G-4'!J10</f>
        <v>308</v>
      </c>
      <c r="K10" s="46">
        <f>'G-1'!K10+'G-4'!K10</f>
        <v>23</v>
      </c>
      <c r="L10" s="46">
        <f>'G-1'!L10+'G-4'!L10</f>
        <v>8</v>
      </c>
      <c r="M10" s="6">
        <f t="shared" ref="M10:M22" si="1">I10*0.5+J10*1+K10*2+L10*2.5</f>
        <v>418</v>
      </c>
      <c r="N10" s="9">
        <f>F20+F21+F22+M10</f>
        <v>1940.5</v>
      </c>
      <c r="O10" s="19" t="s">
        <v>43</v>
      </c>
      <c r="P10" s="46">
        <f>'G-1'!P10+'G-4'!P10</f>
        <v>77</v>
      </c>
      <c r="Q10" s="46">
        <f>'G-1'!Q10+'G-4'!Q10</f>
        <v>250</v>
      </c>
      <c r="R10" s="46">
        <f>'G-1'!R10+'G-4'!R10</f>
        <v>20</v>
      </c>
      <c r="S10" s="46">
        <f>'G-1'!S10+'G-4'!S10</f>
        <v>5</v>
      </c>
      <c r="T10" s="6">
        <f t="shared" ref="T10:T21" si="2">P10*0.5+Q10*1+R10*2+S10*2.5</f>
        <v>341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'G-1'!B11+'G-4'!B11</f>
        <v>41</v>
      </c>
      <c r="C11" s="46">
        <f>'G-1'!C11+'G-4'!C11</f>
        <v>103</v>
      </c>
      <c r="D11" s="46">
        <f>'G-1'!D11+'G-4'!D11</f>
        <v>19</v>
      </c>
      <c r="E11" s="46">
        <f>'G-1'!E11+'G-4'!E11</f>
        <v>1</v>
      </c>
      <c r="F11" s="6">
        <f t="shared" si="0"/>
        <v>164</v>
      </c>
      <c r="G11" s="2"/>
      <c r="H11" s="19" t="s">
        <v>5</v>
      </c>
      <c r="I11" s="46">
        <f>'G-1'!I11+'G-4'!I11</f>
        <v>75</v>
      </c>
      <c r="J11" s="46">
        <f>'G-1'!J11+'G-4'!J11</f>
        <v>306</v>
      </c>
      <c r="K11" s="46">
        <f>'G-1'!K11+'G-4'!K11</f>
        <v>20</v>
      </c>
      <c r="L11" s="46">
        <f>'G-1'!L11+'G-4'!L11</f>
        <v>10</v>
      </c>
      <c r="M11" s="6">
        <f t="shared" si="1"/>
        <v>408.5</v>
      </c>
      <c r="N11" s="9">
        <f>F21+F22+M10+M11</f>
        <v>1900.5</v>
      </c>
      <c r="O11" s="19" t="s">
        <v>44</v>
      </c>
      <c r="P11" s="46">
        <f>'G-1'!P11+'G-4'!P11</f>
        <v>68</v>
      </c>
      <c r="Q11" s="46">
        <f>'G-1'!Q11+'G-4'!Q11</f>
        <v>250</v>
      </c>
      <c r="R11" s="46">
        <f>'G-1'!R11+'G-4'!R11</f>
        <v>23</v>
      </c>
      <c r="S11" s="46">
        <f>'G-1'!S11+'G-4'!S11</f>
        <v>7</v>
      </c>
      <c r="T11" s="6">
        <f t="shared" si="2"/>
        <v>347.5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'G-1'!B12+'G-4'!B12</f>
        <v>44</v>
      </c>
      <c r="C12" s="46">
        <f>'G-1'!C12+'G-4'!C12</f>
        <v>111</v>
      </c>
      <c r="D12" s="46">
        <f>'G-1'!D12+'G-4'!D12</f>
        <v>22</v>
      </c>
      <c r="E12" s="46">
        <f>'G-1'!E12+'G-4'!E12</f>
        <v>1</v>
      </c>
      <c r="F12" s="6">
        <f t="shared" si="0"/>
        <v>179.5</v>
      </c>
      <c r="G12" s="2"/>
      <c r="H12" s="19" t="s">
        <v>6</v>
      </c>
      <c r="I12" s="46">
        <f>'G-1'!I12+'G-4'!I12</f>
        <v>92</v>
      </c>
      <c r="J12" s="46">
        <f>'G-1'!J12+'G-4'!J12</f>
        <v>289</v>
      </c>
      <c r="K12" s="46">
        <f>'G-1'!K12+'G-4'!K12</f>
        <v>24</v>
      </c>
      <c r="L12" s="46">
        <f>'G-1'!L12+'G-4'!L12</f>
        <v>9</v>
      </c>
      <c r="M12" s="6">
        <f t="shared" si="1"/>
        <v>405.5</v>
      </c>
      <c r="N12" s="2">
        <f>F22+M10+M11+M12</f>
        <v>1768.5</v>
      </c>
      <c r="O12" s="19" t="s">
        <v>32</v>
      </c>
      <c r="P12" s="46">
        <f>'G-1'!P12+'G-4'!P12</f>
        <v>72</v>
      </c>
      <c r="Q12" s="46">
        <f>'G-1'!Q12+'G-4'!Q12</f>
        <v>283</v>
      </c>
      <c r="R12" s="46">
        <f>'G-1'!R12+'G-4'!R12</f>
        <v>21</v>
      </c>
      <c r="S12" s="46">
        <f>'G-1'!S12+'G-4'!S12</f>
        <v>3</v>
      </c>
      <c r="T12" s="6">
        <f t="shared" si="2"/>
        <v>368.5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'G-1'!B13+'G-4'!B13</f>
        <v>69</v>
      </c>
      <c r="C13" s="46">
        <f>'G-1'!C13+'G-4'!C13</f>
        <v>186</v>
      </c>
      <c r="D13" s="46">
        <f>'G-1'!D13+'G-4'!D13</f>
        <v>31</v>
      </c>
      <c r="E13" s="46">
        <f>'G-1'!E13+'G-4'!E13</f>
        <v>3</v>
      </c>
      <c r="F13" s="6">
        <f t="shared" si="0"/>
        <v>290</v>
      </c>
      <c r="G13" s="2">
        <f t="shared" ref="G13:G19" si="3">F10+F11+F12+F13</f>
        <v>785</v>
      </c>
      <c r="H13" s="19" t="s">
        <v>7</v>
      </c>
      <c r="I13" s="46">
        <f>'G-1'!I13+'G-4'!I13</f>
        <v>66</v>
      </c>
      <c r="J13" s="46">
        <f>'G-1'!J13+'G-4'!J13</f>
        <v>323</v>
      </c>
      <c r="K13" s="46">
        <f>'G-1'!K13+'G-4'!K13</f>
        <v>24</v>
      </c>
      <c r="L13" s="46">
        <f>'G-1'!L13+'G-4'!L13</f>
        <v>5</v>
      </c>
      <c r="M13" s="6">
        <f t="shared" si="1"/>
        <v>416.5</v>
      </c>
      <c r="N13" s="2">
        <f t="shared" ref="N13:N18" si="4">M10+M11+M12+M13</f>
        <v>1648.5</v>
      </c>
      <c r="O13" s="19" t="s">
        <v>33</v>
      </c>
      <c r="P13" s="46">
        <f>'G-1'!P13+'G-4'!P13</f>
        <v>96</v>
      </c>
      <c r="Q13" s="46">
        <f>'G-1'!Q13+'G-4'!Q13</f>
        <v>361</v>
      </c>
      <c r="R13" s="46">
        <f>'G-1'!R13+'G-4'!R13</f>
        <v>26</v>
      </c>
      <c r="S13" s="46">
        <f>'G-1'!S13+'G-4'!S13</f>
        <v>7</v>
      </c>
      <c r="T13" s="6">
        <f t="shared" si="2"/>
        <v>478.5</v>
      </c>
      <c r="U13" s="2">
        <f t="shared" ref="U13:U21" si="5">T10+T11+T12+T13</f>
        <v>1535.5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'G-1'!B14+'G-4'!B14</f>
        <v>63</v>
      </c>
      <c r="C14" s="46">
        <f>'G-1'!C14+'G-4'!C14</f>
        <v>216</v>
      </c>
      <c r="D14" s="46">
        <f>'G-1'!D14+'G-4'!D14</f>
        <v>30</v>
      </c>
      <c r="E14" s="46">
        <f>'G-1'!E14+'G-4'!E14</f>
        <v>5</v>
      </c>
      <c r="F14" s="6">
        <f t="shared" si="0"/>
        <v>320</v>
      </c>
      <c r="G14" s="2">
        <f t="shared" si="3"/>
        <v>953.5</v>
      </c>
      <c r="H14" s="19" t="s">
        <v>9</v>
      </c>
      <c r="I14" s="46">
        <f>'G-1'!I14+'G-4'!I14</f>
        <v>87</v>
      </c>
      <c r="J14" s="46">
        <f>'G-1'!J14+'G-4'!J14</f>
        <v>394</v>
      </c>
      <c r="K14" s="46">
        <f>'G-1'!K14+'G-4'!K14</f>
        <v>29</v>
      </c>
      <c r="L14" s="46">
        <f>'G-1'!L14+'G-4'!L14</f>
        <v>7</v>
      </c>
      <c r="M14" s="6">
        <f t="shared" si="1"/>
        <v>513</v>
      </c>
      <c r="N14" s="2">
        <f t="shared" si="4"/>
        <v>1743.5</v>
      </c>
      <c r="O14" s="19" t="s">
        <v>29</v>
      </c>
      <c r="P14" s="46">
        <f>'G-1'!P14+'G-4'!P14</f>
        <v>90</v>
      </c>
      <c r="Q14" s="46">
        <f>'G-1'!Q14+'G-4'!Q14</f>
        <v>265</v>
      </c>
      <c r="R14" s="46">
        <f>'G-1'!R14+'G-4'!R14</f>
        <v>18</v>
      </c>
      <c r="S14" s="46">
        <f>'G-1'!S14+'G-4'!S14</f>
        <v>7</v>
      </c>
      <c r="T14" s="6">
        <f t="shared" si="2"/>
        <v>363.5</v>
      </c>
      <c r="U14" s="2">
        <f t="shared" si="5"/>
        <v>1558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'G-1'!B15+'G-4'!B15</f>
        <v>93</v>
      </c>
      <c r="C15" s="46">
        <f>'G-1'!C15+'G-4'!C15</f>
        <v>361</v>
      </c>
      <c r="D15" s="46">
        <f>'G-1'!D15+'G-4'!D15</f>
        <v>44</v>
      </c>
      <c r="E15" s="46">
        <f>'G-1'!E15+'G-4'!E15</f>
        <v>8</v>
      </c>
      <c r="F15" s="6">
        <f t="shared" si="0"/>
        <v>515.5</v>
      </c>
      <c r="G15" s="2">
        <f t="shared" si="3"/>
        <v>1305</v>
      </c>
      <c r="H15" s="19" t="s">
        <v>12</v>
      </c>
      <c r="I15" s="46">
        <f>'G-1'!I15+'G-4'!I15</f>
        <v>86</v>
      </c>
      <c r="J15" s="46">
        <f>'G-1'!J15+'G-4'!J15</f>
        <v>396</v>
      </c>
      <c r="K15" s="46">
        <f>'G-1'!K15+'G-4'!K15</f>
        <v>26</v>
      </c>
      <c r="L15" s="46">
        <f>'G-1'!L15+'G-4'!L15</f>
        <v>7</v>
      </c>
      <c r="M15" s="6">
        <f t="shared" si="1"/>
        <v>508.5</v>
      </c>
      <c r="N15" s="2">
        <f t="shared" si="4"/>
        <v>1843.5</v>
      </c>
      <c r="O15" s="18" t="s">
        <v>30</v>
      </c>
      <c r="P15" s="46">
        <f>'G-1'!P15+'G-4'!P15</f>
        <v>91</v>
      </c>
      <c r="Q15" s="46">
        <f>'G-1'!Q15+'G-4'!Q15</f>
        <v>269</v>
      </c>
      <c r="R15" s="46">
        <f>'G-1'!R15+'G-4'!R15</f>
        <v>19</v>
      </c>
      <c r="S15" s="46">
        <f>'G-1'!S15+'G-4'!S15</f>
        <v>2</v>
      </c>
      <c r="T15" s="6">
        <f t="shared" si="2"/>
        <v>357.5</v>
      </c>
      <c r="U15" s="2">
        <f t="shared" si="5"/>
        <v>1568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'G-1'!B16+'G-4'!B16</f>
        <v>99</v>
      </c>
      <c r="C16" s="46">
        <f>'G-1'!C16+'G-4'!C16</f>
        <v>387</v>
      </c>
      <c r="D16" s="46">
        <f>'G-1'!D16+'G-4'!D16</f>
        <v>41</v>
      </c>
      <c r="E16" s="46">
        <f>'G-1'!E16+'G-4'!E16</f>
        <v>7</v>
      </c>
      <c r="F16" s="6">
        <f t="shared" si="0"/>
        <v>536</v>
      </c>
      <c r="G16" s="2">
        <f t="shared" si="3"/>
        <v>1661.5</v>
      </c>
      <c r="H16" s="19" t="s">
        <v>15</v>
      </c>
      <c r="I16" s="46">
        <f>'G-1'!I16+'G-4'!I16</f>
        <v>93</v>
      </c>
      <c r="J16" s="46">
        <f>'G-1'!J16+'G-4'!J16</f>
        <v>390</v>
      </c>
      <c r="K16" s="46">
        <f>'G-1'!K16+'G-4'!K16</f>
        <v>20</v>
      </c>
      <c r="L16" s="46">
        <f>'G-1'!L16+'G-4'!L16</f>
        <v>6</v>
      </c>
      <c r="M16" s="6">
        <f t="shared" si="1"/>
        <v>491.5</v>
      </c>
      <c r="N16" s="2">
        <f t="shared" si="4"/>
        <v>1929.5</v>
      </c>
      <c r="O16" s="19" t="s">
        <v>8</v>
      </c>
      <c r="P16" s="46">
        <f>'G-1'!P16+'G-4'!P16</f>
        <v>90</v>
      </c>
      <c r="Q16" s="46">
        <f>'G-1'!Q16+'G-4'!Q16</f>
        <v>342</v>
      </c>
      <c r="R16" s="46">
        <f>'G-1'!R16+'G-4'!R16</f>
        <v>24</v>
      </c>
      <c r="S16" s="46">
        <f>'G-1'!S16+'G-4'!S16</f>
        <v>3</v>
      </c>
      <c r="T16" s="6">
        <f t="shared" si="2"/>
        <v>442.5</v>
      </c>
      <c r="U16" s="2">
        <f t="shared" si="5"/>
        <v>1642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'G-1'!B17+'G-4'!B17</f>
        <v>115</v>
      </c>
      <c r="C17" s="46">
        <f>'G-1'!C17+'G-4'!C17</f>
        <v>419</v>
      </c>
      <c r="D17" s="46">
        <f>'G-1'!D17+'G-4'!D17</f>
        <v>33</v>
      </c>
      <c r="E17" s="46">
        <f>'G-1'!E17+'G-4'!E17</f>
        <v>15</v>
      </c>
      <c r="F17" s="6">
        <f t="shared" si="0"/>
        <v>580</v>
      </c>
      <c r="G17" s="2">
        <f t="shared" si="3"/>
        <v>1951.5</v>
      </c>
      <c r="H17" s="19" t="s">
        <v>18</v>
      </c>
      <c r="I17" s="46">
        <f>'G-1'!I17+'G-4'!I17</f>
        <v>103</v>
      </c>
      <c r="J17" s="46">
        <f>'G-1'!J17+'G-4'!J17</f>
        <v>380</v>
      </c>
      <c r="K17" s="46">
        <f>'G-1'!K17+'G-4'!K17</f>
        <v>21</v>
      </c>
      <c r="L17" s="46">
        <f>'G-1'!L17+'G-4'!L17</f>
        <v>6</v>
      </c>
      <c r="M17" s="6">
        <f t="shared" si="1"/>
        <v>488.5</v>
      </c>
      <c r="N17" s="2">
        <f t="shared" si="4"/>
        <v>2001.5</v>
      </c>
      <c r="O17" s="19" t="s">
        <v>10</v>
      </c>
      <c r="P17" s="46">
        <f>'G-1'!P17+'G-4'!P17</f>
        <v>115</v>
      </c>
      <c r="Q17" s="46">
        <f>'G-1'!Q17+'G-4'!Q17</f>
        <v>415</v>
      </c>
      <c r="R17" s="46">
        <f>'G-1'!R17+'G-4'!R17</f>
        <v>21</v>
      </c>
      <c r="S17" s="46">
        <f>'G-1'!S17+'G-4'!S17</f>
        <v>2</v>
      </c>
      <c r="T17" s="6">
        <f t="shared" si="2"/>
        <v>519.5</v>
      </c>
      <c r="U17" s="2">
        <f t="shared" si="5"/>
        <v>1683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'G-1'!B18+'G-4'!B18</f>
        <v>99</v>
      </c>
      <c r="C18" s="46">
        <f>'G-1'!C18+'G-4'!C18</f>
        <v>417</v>
      </c>
      <c r="D18" s="46">
        <f>'G-1'!D18+'G-4'!D18</f>
        <v>32</v>
      </c>
      <c r="E18" s="46">
        <f>'G-1'!E18+'G-4'!E18</f>
        <v>8</v>
      </c>
      <c r="F18" s="6">
        <f t="shared" si="0"/>
        <v>550.5</v>
      </c>
      <c r="G18" s="2">
        <f t="shared" si="3"/>
        <v>2182</v>
      </c>
      <c r="H18" s="19" t="s">
        <v>20</v>
      </c>
      <c r="I18" s="46">
        <f>'G-1'!I18+'G-4'!I18</f>
        <v>103</v>
      </c>
      <c r="J18" s="46">
        <f>'G-1'!J18+'G-4'!J18</f>
        <v>447</v>
      </c>
      <c r="K18" s="46">
        <f>'G-1'!K18+'G-4'!K18</f>
        <v>25</v>
      </c>
      <c r="L18" s="46">
        <f>'G-1'!L18+'G-4'!L18</f>
        <v>3</v>
      </c>
      <c r="M18" s="6">
        <f t="shared" si="1"/>
        <v>556</v>
      </c>
      <c r="N18" s="2">
        <f t="shared" si="4"/>
        <v>2044.5</v>
      </c>
      <c r="O18" s="19" t="s">
        <v>13</v>
      </c>
      <c r="P18" s="46">
        <f>'G-1'!P18+'G-4'!P18</f>
        <v>26</v>
      </c>
      <c r="Q18" s="46">
        <f>'G-1'!Q18+'G-4'!Q18</f>
        <v>258</v>
      </c>
      <c r="R18" s="46">
        <f>'G-1'!R18+'G-4'!R18</f>
        <v>20</v>
      </c>
      <c r="S18" s="46">
        <f>'G-1'!S18+'G-4'!S18</f>
        <v>4</v>
      </c>
      <c r="T18" s="6">
        <f t="shared" si="2"/>
        <v>321</v>
      </c>
      <c r="U18" s="2">
        <f t="shared" si="5"/>
        <v>1640.5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'G-1'!B19+'G-4'!B19</f>
        <v>77</v>
      </c>
      <c r="C19" s="47">
        <f>'G-1'!C19+'G-4'!C19</f>
        <v>383</v>
      </c>
      <c r="D19" s="47">
        <f>'G-1'!D19+'G-4'!D19</f>
        <v>18</v>
      </c>
      <c r="E19" s="47">
        <f>'G-1'!E19+'G-4'!E19</f>
        <v>6</v>
      </c>
      <c r="F19" s="7">
        <f t="shared" si="0"/>
        <v>472.5</v>
      </c>
      <c r="G19" s="3">
        <f t="shared" si="3"/>
        <v>2139</v>
      </c>
      <c r="H19" s="20" t="s">
        <v>22</v>
      </c>
      <c r="I19" s="46">
        <f>'G-1'!I19+'G-4'!I19</f>
        <v>116</v>
      </c>
      <c r="J19" s="46">
        <f>'G-1'!J19+'G-4'!J19</f>
        <v>468</v>
      </c>
      <c r="K19" s="46">
        <f>'G-1'!K19+'G-4'!K19</f>
        <v>20</v>
      </c>
      <c r="L19" s="46">
        <f>'G-1'!L19+'G-4'!L19</f>
        <v>4</v>
      </c>
      <c r="M19" s="6">
        <f t="shared" si="1"/>
        <v>576</v>
      </c>
      <c r="N19" s="2">
        <f>M16+M17+M18+M19</f>
        <v>2112</v>
      </c>
      <c r="O19" s="19" t="s">
        <v>16</v>
      </c>
      <c r="P19" s="46">
        <f>'G-1'!P19+'G-4'!P19</f>
        <v>37</v>
      </c>
      <c r="Q19" s="46">
        <f>'G-1'!Q19+'G-4'!Q19</f>
        <v>262</v>
      </c>
      <c r="R19" s="46">
        <f>'G-1'!R19+'G-4'!R19</f>
        <v>18</v>
      </c>
      <c r="S19" s="46">
        <f>'G-1'!S19+'G-4'!S19</f>
        <v>3</v>
      </c>
      <c r="T19" s="6">
        <f t="shared" si="2"/>
        <v>324</v>
      </c>
      <c r="U19" s="2">
        <f t="shared" si="5"/>
        <v>1607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'G-1'!B20+'G-4'!B20</f>
        <v>109</v>
      </c>
      <c r="C20" s="45">
        <f>'G-1'!C20+'G-4'!C20</f>
        <v>346</v>
      </c>
      <c r="D20" s="45">
        <f>'G-1'!D20+'G-4'!D20</f>
        <v>14</v>
      </c>
      <c r="E20" s="45">
        <f>'G-1'!E20+'G-4'!E20</f>
        <v>8</v>
      </c>
      <c r="F20" s="8">
        <f t="shared" si="0"/>
        <v>448.5</v>
      </c>
      <c r="G20" s="35"/>
      <c r="H20" s="19" t="s">
        <v>24</v>
      </c>
      <c r="I20" s="46">
        <f>'G-1'!I20+'G-4'!I20</f>
        <v>76</v>
      </c>
      <c r="J20" s="46">
        <f>'G-1'!J20+'G-4'!J20</f>
        <v>272</v>
      </c>
      <c r="K20" s="46">
        <f>'G-1'!K20+'G-4'!K20</f>
        <v>18</v>
      </c>
      <c r="L20" s="46">
        <f>'G-1'!L20+'G-4'!L20</f>
        <v>3</v>
      </c>
      <c r="M20" s="8">
        <f t="shared" si="1"/>
        <v>353.5</v>
      </c>
      <c r="N20" s="2">
        <f>M17+M18+M19+M20</f>
        <v>1974</v>
      </c>
      <c r="O20" s="19" t="s">
        <v>45</v>
      </c>
      <c r="P20" s="46">
        <f>'G-1'!P20+'G-4'!P20</f>
        <v>44</v>
      </c>
      <c r="Q20" s="46">
        <f>'G-1'!Q20+'G-4'!Q20</f>
        <v>272</v>
      </c>
      <c r="R20" s="46">
        <f>'G-1'!R20+'G-4'!R20</f>
        <v>15</v>
      </c>
      <c r="S20" s="46">
        <f>'G-1'!S20+'G-4'!S20</f>
        <v>3</v>
      </c>
      <c r="T20" s="8">
        <f t="shared" si="2"/>
        <v>331.5</v>
      </c>
      <c r="U20" s="2">
        <f t="shared" si="5"/>
        <v>1496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'G-1'!B21+'G-4'!B21</f>
        <v>79</v>
      </c>
      <c r="C21" s="45">
        <f>'G-1'!C21+'G-4'!C21</f>
        <v>408</v>
      </c>
      <c r="D21" s="45">
        <f>'G-1'!D21+'G-4'!D21</f>
        <v>30</v>
      </c>
      <c r="E21" s="45">
        <f>'G-1'!E21+'G-4'!E21</f>
        <v>12</v>
      </c>
      <c r="F21" s="6">
        <f t="shared" si="0"/>
        <v>537.5</v>
      </c>
      <c r="G21" s="36"/>
      <c r="H21" s="20" t="s">
        <v>25</v>
      </c>
      <c r="I21" s="46">
        <f>'G-1'!I21+'G-4'!I21</f>
        <v>73</v>
      </c>
      <c r="J21" s="46">
        <f>'G-1'!J21+'G-4'!J21</f>
        <v>281</v>
      </c>
      <c r="K21" s="46">
        <f>'G-1'!K21+'G-4'!K21</f>
        <v>19</v>
      </c>
      <c r="L21" s="46">
        <f>'G-1'!L21+'G-4'!L21</f>
        <v>13</v>
      </c>
      <c r="M21" s="6">
        <f t="shared" si="1"/>
        <v>388</v>
      </c>
      <c r="N21" s="2">
        <f>M18+M19+M20+M21</f>
        <v>1873.5</v>
      </c>
      <c r="O21" s="21" t="s">
        <v>46</v>
      </c>
      <c r="P21" s="47">
        <f>'G-1'!P21+'G-4'!P21</f>
        <v>31</v>
      </c>
      <c r="Q21" s="47">
        <f>'G-1'!Q21+'G-4'!Q21</f>
        <v>250</v>
      </c>
      <c r="R21" s="47">
        <f>'G-1'!R21+'G-4'!R21</f>
        <v>13</v>
      </c>
      <c r="S21" s="47">
        <f>'G-1'!S21+'G-4'!S21</f>
        <v>3</v>
      </c>
      <c r="T21" s="7">
        <f t="shared" si="2"/>
        <v>299</v>
      </c>
      <c r="U21" s="3">
        <f t="shared" si="5"/>
        <v>1275.5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'G-1'!B22+'G-4'!B22</f>
        <v>70</v>
      </c>
      <c r="C22" s="45">
        <f>'G-1'!C22+'G-4'!C22</f>
        <v>424</v>
      </c>
      <c r="D22" s="45">
        <f>'G-1'!D22+'G-4'!D22</f>
        <v>20</v>
      </c>
      <c r="E22" s="45">
        <f>'G-1'!E22+'G-4'!E22</f>
        <v>15</v>
      </c>
      <c r="F22" s="6">
        <f t="shared" si="0"/>
        <v>536.5</v>
      </c>
      <c r="G22" s="2"/>
      <c r="H22" s="21" t="s">
        <v>26</v>
      </c>
      <c r="I22" s="46">
        <f>'G-1'!I22+'G-4'!I22</f>
        <v>45</v>
      </c>
      <c r="J22" s="46">
        <f>'G-1'!J22+'G-4'!J22</f>
        <v>261</v>
      </c>
      <c r="K22" s="46">
        <f>'G-1'!K22+'G-4'!K22</f>
        <v>22</v>
      </c>
      <c r="L22" s="46">
        <f>'G-1'!L22+'G-4'!L22</f>
        <v>2</v>
      </c>
      <c r="M22" s="6">
        <f t="shared" si="1"/>
        <v>332.5</v>
      </c>
      <c r="N22" s="3">
        <f>M19+M20+M21+M22</f>
        <v>1650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2182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2112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1683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72</v>
      </c>
      <c r="D24" s="86"/>
      <c r="E24" s="86"/>
      <c r="F24" s="87" t="s">
        <v>65</v>
      </c>
      <c r="G24" s="88"/>
      <c r="H24" s="179"/>
      <c r="I24" s="180"/>
      <c r="J24" s="82" t="s">
        <v>72</v>
      </c>
      <c r="K24" s="86"/>
      <c r="L24" s="86"/>
      <c r="M24" s="87" t="s">
        <v>70</v>
      </c>
      <c r="N24" s="88"/>
      <c r="O24" s="179"/>
      <c r="P24" s="180"/>
      <c r="Q24" s="82" t="s">
        <v>72</v>
      </c>
      <c r="R24" s="86"/>
      <c r="S24" s="86"/>
      <c r="T24" s="87" t="s">
        <v>71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L16" sqref="L1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110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111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CALLE 76  X CARRERA 43</v>
      </c>
      <c r="D5" s="233"/>
      <c r="E5" s="233"/>
      <c r="F5" s="111"/>
      <c r="G5" s="112"/>
      <c r="H5" s="103" t="s">
        <v>53</v>
      </c>
      <c r="I5" s="234">
        <f>'G-1'!L5</f>
        <v>0</v>
      </c>
      <c r="J5" s="234"/>
    </row>
    <row r="6" spans="1:10" x14ac:dyDescent="0.2">
      <c r="A6" s="161" t="s">
        <v>112</v>
      </c>
      <c r="B6" s="161"/>
      <c r="C6" s="219" t="s">
        <v>150</v>
      </c>
      <c r="D6" s="219"/>
      <c r="E6" s="219"/>
      <c r="F6" s="111"/>
      <c r="G6" s="112"/>
      <c r="H6" s="103" t="s">
        <v>58</v>
      </c>
      <c r="I6" s="220">
        <f>'G-1'!S6</f>
        <v>42492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113</v>
      </c>
      <c r="B8" s="224" t="s">
        <v>114</v>
      </c>
      <c r="C8" s="222" t="s">
        <v>115</v>
      </c>
      <c r="D8" s="224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6" t="s">
        <v>121</v>
      </c>
      <c r="J8" s="228" t="s">
        <v>122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123</v>
      </c>
      <c r="B10" s="216">
        <v>1</v>
      </c>
      <c r="C10" s="122"/>
      <c r="D10" s="123" t="s">
        <v>124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4"/>
      <c r="B11" s="217"/>
      <c r="C11" s="122" t="s">
        <v>125</v>
      </c>
      <c r="D11" s="125" t="s">
        <v>126</v>
      </c>
      <c r="E11" s="243">
        <f>49+25</f>
        <v>74</v>
      </c>
      <c r="F11" s="243">
        <f>169+136</f>
        <v>305</v>
      </c>
      <c r="G11" s="243">
        <v>10</v>
      </c>
      <c r="H11" s="243">
        <v>8</v>
      </c>
      <c r="I11" s="126">
        <f t="shared" ref="I11:I37" si="0">E11*0.5+F11+G11*2+H11*2.5</f>
        <v>382</v>
      </c>
      <c r="J11" s="127">
        <f>IF(I11=0,"0,00",I11/SUM(I10:I12)*100)</f>
        <v>100</v>
      </c>
    </row>
    <row r="12" spans="1:10" x14ac:dyDescent="0.2">
      <c r="A12" s="214"/>
      <c r="B12" s="217"/>
      <c r="C12" s="128" t="s">
        <v>135</v>
      </c>
      <c r="D12" s="129" t="s">
        <v>127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4"/>
      <c r="B13" s="217"/>
      <c r="C13" s="132"/>
      <c r="D13" s="123" t="s">
        <v>124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4"/>
      <c r="B14" s="217"/>
      <c r="C14" s="122" t="s">
        <v>128</v>
      </c>
      <c r="D14" s="125" t="s">
        <v>126</v>
      </c>
      <c r="E14" s="243">
        <v>38</v>
      </c>
      <c r="F14" s="243">
        <f>130+96</f>
        <v>226</v>
      </c>
      <c r="G14" s="243">
        <v>9</v>
      </c>
      <c r="H14" s="243">
        <v>7</v>
      </c>
      <c r="I14" s="126">
        <f t="shared" si="0"/>
        <v>280.5</v>
      </c>
      <c r="J14" s="127">
        <f>IF(I14=0,"0,00",I14/SUM(I13:I15)*100)</f>
        <v>100</v>
      </c>
    </row>
    <row r="15" spans="1:10" x14ac:dyDescent="0.2">
      <c r="A15" s="214"/>
      <c r="B15" s="217"/>
      <c r="C15" s="128" t="s">
        <v>136</v>
      </c>
      <c r="D15" s="129" t="s">
        <v>127</v>
      </c>
      <c r="E15" s="130">
        <v>0</v>
      </c>
      <c r="F15" s="130">
        <v>0</v>
      </c>
      <c r="G15" s="130">
        <v>0</v>
      </c>
      <c r="H15" s="130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4"/>
      <c r="B16" s="217"/>
      <c r="C16" s="132"/>
      <c r="D16" s="123" t="s">
        <v>124</v>
      </c>
      <c r="E16" s="245">
        <v>0</v>
      </c>
      <c r="F16" s="245">
        <v>0</v>
      </c>
      <c r="G16" s="245">
        <v>0</v>
      </c>
      <c r="H16" s="24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4"/>
      <c r="B17" s="217"/>
      <c r="C17" s="122" t="s">
        <v>129</v>
      </c>
      <c r="D17" s="125" t="s">
        <v>126</v>
      </c>
      <c r="E17" s="243">
        <v>25</v>
      </c>
      <c r="F17" s="243">
        <v>158</v>
      </c>
      <c r="G17" s="243">
        <v>10</v>
      </c>
      <c r="H17" s="243">
        <v>4</v>
      </c>
      <c r="I17" s="126">
        <f t="shared" si="0"/>
        <v>200.5</v>
      </c>
      <c r="J17" s="127">
        <f>IF(I17=0,"0,00",I17/SUM(I16:I18)*100)</f>
        <v>100</v>
      </c>
    </row>
    <row r="18" spans="1:10" x14ac:dyDescent="0.2">
      <c r="A18" s="215"/>
      <c r="B18" s="218"/>
      <c r="C18" s="133" t="s">
        <v>137</v>
      </c>
      <c r="D18" s="129" t="s">
        <v>127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3" t="s">
        <v>130</v>
      </c>
      <c r="B19" s="216"/>
      <c r="C19" s="134"/>
      <c r="D19" s="123" t="s">
        <v>124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4"/>
      <c r="B20" s="217"/>
      <c r="C20" s="122" t="s">
        <v>125</v>
      </c>
      <c r="D20" s="125" t="s">
        <v>126</v>
      </c>
      <c r="E20" s="158">
        <v>0</v>
      </c>
      <c r="F20" s="158">
        <v>0</v>
      </c>
      <c r="G20" s="158">
        <v>0</v>
      </c>
      <c r="H20" s="158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4"/>
      <c r="B21" s="217"/>
      <c r="C21" s="128" t="s">
        <v>138</v>
      </c>
      <c r="D21" s="129" t="s">
        <v>127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14"/>
      <c r="B22" s="217"/>
      <c r="C22" s="132"/>
      <c r="D22" s="123" t="s">
        <v>124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4"/>
      <c r="B23" s="217"/>
      <c r="C23" s="122" t="s">
        <v>128</v>
      </c>
      <c r="D23" s="125" t="s">
        <v>126</v>
      </c>
      <c r="E23" s="158">
        <v>0</v>
      </c>
      <c r="F23" s="158">
        <v>0</v>
      </c>
      <c r="G23" s="158">
        <v>0</v>
      </c>
      <c r="H23" s="158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14"/>
      <c r="B24" s="217"/>
      <c r="C24" s="128" t="s">
        <v>139</v>
      </c>
      <c r="D24" s="129" t="s">
        <v>127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14"/>
      <c r="B25" s="217"/>
      <c r="C25" s="132"/>
      <c r="D25" s="123" t="s">
        <v>124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4"/>
      <c r="B26" s="217"/>
      <c r="C26" s="122" t="s">
        <v>129</v>
      </c>
      <c r="D26" s="125" t="s">
        <v>126</v>
      </c>
      <c r="E26" s="158">
        <v>0</v>
      </c>
      <c r="F26" s="158">
        <v>0</v>
      </c>
      <c r="G26" s="158">
        <v>0</v>
      </c>
      <c r="H26" s="158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15"/>
      <c r="B27" s="218"/>
      <c r="C27" s="133" t="s">
        <v>140</v>
      </c>
      <c r="D27" s="129" t="s">
        <v>127</v>
      </c>
      <c r="E27" s="244">
        <v>0</v>
      </c>
      <c r="F27" s="244">
        <v>0</v>
      </c>
      <c r="G27" s="244">
        <v>0</v>
      </c>
      <c r="H27" s="244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3" t="s">
        <v>131</v>
      </c>
      <c r="B28" s="216">
        <v>1</v>
      </c>
      <c r="C28" s="134"/>
      <c r="D28" s="123" t="s">
        <v>124</v>
      </c>
      <c r="E28" s="156">
        <v>0</v>
      </c>
      <c r="F28" s="156">
        <v>0</v>
      </c>
      <c r="G28" s="156">
        <v>0</v>
      </c>
      <c r="H28" s="156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4"/>
      <c r="B29" s="217"/>
      <c r="C29" s="122" t="s">
        <v>125</v>
      </c>
      <c r="D29" s="125" t="s">
        <v>126</v>
      </c>
      <c r="E29" s="158">
        <v>0</v>
      </c>
      <c r="F29" s="158">
        <v>0</v>
      </c>
      <c r="G29" s="158">
        <v>0</v>
      </c>
      <c r="H29" s="158">
        <v>0</v>
      </c>
      <c r="I29" s="243">
        <f t="shared" si="0"/>
        <v>0</v>
      </c>
      <c r="J29" s="127" t="str">
        <f>IF(I29=0,"0,00",I29/SUM(I28:I30)*100)</f>
        <v>0,00</v>
      </c>
    </row>
    <row r="30" spans="1:10" x14ac:dyDescent="0.2">
      <c r="A30" s="214"/>
      <c r="B30" s="217"/>
      <c r="C30" s="128" t="s">
        <v>141</v>
      </c>
      <c r="D30" s="129" t="s">
        <v>127</v>
      </c>
      <c r="E30" s="157">
        <v>0</v>
      </c>
      <c r="F30" s="157">
        <v>0</v>
      </c>
      <c r="G30" s="157">
        <v>0</v>
      </c>
      <c r="H30" s="157">
        <v>0</v>
      </c>
      <c r="I30" s="243">
        <f t="shared" si="0"/>
        <v>0</v>
      </c>
      <c r="J30" s="131" t="str">
        <f>IF(I30=0,"0,00",I30/SUM(I28:I30)*100)</f>
        <v>0,00</v>
      </c>
    </row>
    <row r="31" spans="1:10" x14ac:dyDescent="0.2">
      <c r="A31" s="214"/>
      <c r="B31" s="217"/>
      <c r="C31" s="132"/>
      <c r="D31" s="123" t="s">
        <v>124</v>
      </c>
      <c r="E31" s="156">
        <v>0</v>
      </c>
      <c r="F31" s="156">
        <v>0</v>
      </c>
      <c r="G31" s="156">
        <v>0</v>
      </c>
      <c r="H31" s="156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4"/>
      <c r="B32" s="217"/>
      <c r="C32" s="122" t="s">
        <v>128</v>
      </c>
      <c r="D32" s="125" t="s">
        <v>126</v>
      </c>
      <c r="E32" s="158">
        <v>0</v>
      </c>
      <c r="F32" s="158">
        <v>0</v>
      </c>
      <c r="G32" s="158">
        <v>0</v>
      </c>
      <c r="H32" s="158">
        <v>0</v>
      </c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14"/>
      <c r="B33" s="217"/>
      <c r="C33" s="128" t="s">
        <v>142</v>
      </c>
      <c r="D33" s="129" t="s">
        <v>127</v>
      </c>
      <c r="E33" s="157">
        <v>0</v>
      </c>
      <c r="F33" s="157">
        <v>0</v>
      </c>
      <c r="G33" s="157">
        <v>0</v>
      </c>
      <c r="H33" s="157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14"/>
      <c r="B34" s="217"/>
      <c r="C34" s="132"/>
      <c r="D34" s="123" t="s">
        <v>124</v>
      </c>
      <c r="E34" s="156">
        <v>0</v>
      </c>
      <c r="F34" s="156">
        <v>0</v>
      </c>
      <c r="G34" s="156">
        <v>0</v>
      </c>
      <c r="H34" s="156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4"/>
      <c r="B35" s="217"/>
      <c r="C35" s="122" t="s">
        <v>129</v>
      </c>
      <c r="D35" s="125" t="s">
        <v>126</v>
      </c>
      <c r="E35" s="158">
        <v>0</v>
      </c>
      <c r="F35" s="158">
        <v>0</v>
      </c>
      <c r="G35" s="158">
        <v>0</v>
      </c>
      <c r="H35" s="158">
        <v>0</v>
      </c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15"/>
      <c r="B36" s="218"/>
      <c r="C36" s="133" t="s">
        <v>143</v>
      </c>
      <c r="D36" s="129" t="s">
        <v>127</v>
      </c>
      <c r="E36" s="244">
        <v>0</v>
      </c>
      <c r="F36" s="244">
        <v>0</v>
      </c>
      <c r="G36" s="244">
        <v>0</v>
      </c>
      <c r="H36" s="24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3" t="s">
        <v>132</v>
      </c>
      <c r="B37" s="216"/>
      <c r="C37" s="134"/>
      <c r="D37" s="123" t="s">
        <v>124</v>
      </c>
      <c r="E37" s="75">
        <v>0</v>
      </c>
      <c r="F37" s="130">
        <v>0</v>
      </c>
      <c r="G37" s="130">
        <v>0</v>
      </c>
      <c r="H37" s="130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4"/>
      <c r="B38" s="217"/>
      <c r="C38" s="122" t="s">
        <v>125</v>
      </c>
      <c r="D38" s="125" t="s">
        <v>126</v>
      </c>
      <c r="E38" s="130">
        <v>0</v>
      </c>
      <c r="F38" s="243">
        <v>0</v>
      </c>
      <c r="G38" s="243">
        <v>0</v>
      </c>
      <c r="H38" s="243">
        <v>0</v>
      </c>
      <c r="I38" s="126">
        <f t="shared" ref="I38:I45" si="1">E38*0.5+F38+G38*2+H38*2.5</f>
        <v>0</v>
      </c>
      <c r="J38" s="127" t="str">
        <f>IF(I38=0,"0,00",I38/SUM(I37:I39)*100)</f>
        <v>0,00</v>
      </c>
    </row>
    <row r="39" spans="1:10" x14ac:dyDescent="0.2">
      <c r="A39" s="214"/>
      <c r="B39" s="217"/>
      <c r="C39" s="128" t="s">
        <v>144</v>
      </c>
      <c r="D39" s="129" t="s">
        <v>127</v>
      </c>
      <c r="E39" s="74">
        <f>63+51</f>
        <v>114</v>
      </c>
      <c r="F39" s="74">
        <v>261</v>
      </c>
      <c r="G39" s="74">
        <v>28</v>
      </c>
      <c r="H39" s="74">
        <v>18</v>
      </c>
      <c r="I39" s="130">
        <f t="shared" si="1"/>
        <v>419</v>
      </c>
      <c r="J39" s="131">
        <f>IF(I39=0,"0,00",I39/SUM(I37:I39)*100)</f>
        <v>100</v>
      </c>
    </row>
    <row r="40" spans="1:10" x14ac:dyDescent="0.2">
      <c r="A40" s="214"/>
      <c r="B40" s="217"/>
      <c r="C40" s="132"/>
      <c r="D40" s="123" t="s">
        <v>124</v>
      </c>
      <c r="E40" s="130">
        <v>0</v>
      </c>
      <c r="F40" s="130">
        <v>0</v>
      </c>
      <c r="G40" s="130">
        <v>0</v>
      </c>
      <c r="H40" s="130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14"/>
      <c r="B41" s="217"/>
      <c r="C41" s="122" t="s">
        <v>128</v>
      </c>
      <c r="D41" s="125" t="s">
        <v>126</v>
      </c>
      <c r="E41" s="243">
        <v>0</v>
      </c>
      <c r="F41" s="243">
        <v>0</v>
      </c>
      <c r="G41" s="243">
        <v>0</v>
      </c>
      <c r="H41" s="243">
        <v>0</v>
      </c>
      <c r="I41" s="126">
        <f t="shared" si="1"/>
        <v>0</v>
      </c>
      <c r="J41" s="127" t="str">
        <f>IF(I41=0,"0,00",I41/SUM(I40:I42)*100)</f>
        <v>0,00</v>
      </c>
    </row>
    <row r="42" spans="1:10" x14ac:dyDescent="0.2">
      <c r="A42" s="214"/>
      <c r="B42" s="217"/>
      <c r="C42" s="128" t="s">
        <v>145</v>
      </c>
      <c r="D42" s="129" t="s">
        <v>127</v>
      </c>
      <c r="E42" s="130">
        <v>80</v>
      </c>
      <c r="F42" s="130">
        <f>151+165</f>
        <v>316</v>
      </c>
      <c r="G42" s="130">
        <f>18+14</f>
        <v>32</v>
      </c>
      <c r="H42" s="130">
        <v>8</v>
      </c>
      <c r="I42" s="130">
        <f t="shared" si="1"/>
        <v>440</v>
      </c>
      <c r="J42" s="131">
        <f>IF(I42=0,"0,00",I42/SUM(I40:I42)*100)</f>
        <v>100</v>
      </c>
    </row>
    <row r="43" spans="1:10" x14ac:dyDescent="0.2">
      <c r="A43" s="214"/>
      <c r="B43" s="217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14"/>
      <c r="B44" s="217"/>
      <c r="C44" s="122" t="s">
        <v>129</v>
      </c>
      <c r="D44" s="125" t="s">
        <v>126</v>
      </c>
      <c r="E44" s="130">
        <v>0</v>
      </c>
      <c r="F44" s="130">
        <v>0</v>
      </c>
      <c r="G44" s="130">
        <v>0</v>
      </c>
      <c r="H44" s="130">
        <v>0</v>
      </c>
      <c r="I44" s="126">
        <f t="shared" si="1"/>
        <v>0</v>
      </c>
      <c r="J44" s="127" t="str">
        <f>IF(I44=0,"0,00",I44/SUM(I43:I45)*100)</f>
        <v>0,00</v>
      </c>
    </row>
    <row r="45" spans="1:10" x14ac:dyDescent="0.2">
      <c r="A45" s="215"/>
      <c r="B45" s="218"/>
      <c r="C45" s="133" t="s">
        <v>146</v>
      </c>
      <c r="D45" s="129" t="s">
        <v>127</v>
      </c>
      <c r="E45" s="74">
        <v>50</v>
      </c>
      <c r="F45" s="74">
        <v>264</v>
      </c>
      <c r="G45" s="74">
        <v>8</v>
      </c>
      <c r="H45" s="74">
        <v>2</v>
      </c>
      <c r="I45" s="74">
        <f t="shared" si="1"/>
        <v>310</v>
      </c>
      <c r="J45" s="131">
        <f>IF(I45=0,"0,00",I45/SUM(I43:I45)*100)</f>
        <v>100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H8" sqref="AH8:AI8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93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94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95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96</v>
      </c>
      <c r="B8" s="238"/>
      <c r="C8" s="237" t="s">
        <v>97</v>
      </c>
      <c r="D8" s="237"/>
      <c r="E8" s="237"/>
      <c r="F8" s="237"/>
      <c r="G8" s="237"/>
      <c r="H8" s="237"/>
      <c r="I8" s="92"/>
      <c r="J8" s="92"/>
      <c r="K8" s="92"/>
      <c r="L8" s="238" t="s">
        <v>98</v>
      </c>
      <c r="M8" s="238"/>
      <c r="N8" s="238"/>
      <c r="O8" s="237" t="str">
        <f>'G-1'!D5</f>
        <v>CALLE 76  X CARRERA 43</v>
      </c>
      <c r="P8" s="237"/>
      <c r="Q8" s="237"/>
      <c r="R8" s="237"/>
      <c r="S8" s="237"/>
      <c r="T8" s="92"/>
      <c r="U8" s="92"/>
      <c r="V8" s="238" t="s">
        <v>99</v>
      </c>
      <c r="W8" s="238"/>
      <c r="X8" s="238"/>
      <c r="Y8" s="237">
        <f>'G-1'!L5</f>
        <v>0</v>
      </c>
      <c r="Z8" s="237"/>
      <c r="AA8" s="237"/>
      <c r="AB8" s="92"/>
      <c r="AC8" s="92"/>
      <c r="AD8" s="92"/>
      <c r="AE8" s="92"/>
      <c r="AF8" s="92"/>
      <c r="AG8" s="92"/>
      <c r="AH8" s="238" t="s">
        <v>100</v>
      </c>
      <c r="AI8" s="238"/>
      <c r="AJ8" s="239">
        <f>'G-1'!S6</f>
        <v>42492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133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134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102</v>
      </c>
      <c r="U12" s="240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135.5</v>
      </c>
      <c r="AV12" s="97">
        <f t="shared" si="0"/>
        <v>233</v>
      </c>
      <c r="AW12" s="97">
        <f t="shared" si="0"/>
        <v>407.5</v>
      </c>
      <c r="AX12" s="97">
        <f t="shared" si="0"/>
        <v>543.5</v>
      </c>
      <c r="AY12" s="97">
        <f t="shared" si="0"/>
        <v>695.5</v>
      </c>
      <c r="AZ12" s="97">
        <f t="shared" si="0"/>
        <v>776</v>
      </c>
      <c r="BA12" s="97">
        <f t="shared" si="0"/>
        <v>706.5</v>
      </c>
      <c r="BB12" s="97"/>
      <c r="BC12" s="97"/>
      <c r="BD12" s="97"/>
      <c r="BE12" s="97">
        <f t="shared" ref="BE12:BQ12" si="1">P14</f>
        <v>780.5</v>
      </c>
      <c r="BF12" s="97">
        <f t="shared" si="1"/>
        <v>704</v>
      </c>
      <c r="BG12" s="97">
        <f t="shared" si="1"/>
        <v>632</v>
      </c>
      <c r="BH12" s="97">
        <f t="shared" si="1"/>
        <v>614</v>
      </c>
      <c r="BI12" s="97">
        <f t="shared" si="1"/>
        <v>590</v>
      </c>
      <c r="BJ12" s="97">
        <f t="shared" si="1"/>
        <v>594.5</v>
      </c>
      <c r="BK12" s="97">
        <f t="shared" si="1"/>
        <v>604.5</v>
      </c>
      <c r="BL12" s="97">
        <f t="shared" si="1"/>
        <v>611.5</v>
      </c>
      <c r="BM12" s="97">
        <f t="shared" si="1"/>
        <v>671.5</v>
      </c>
      <c r="BN12" s="97">
        <f t="shared" si="1"/>
        <v>709</v>
      </c>
      <c r="BO12" s="97">
        <f t="shared" si="1"/>
        <v>658.5</v>
      </c>
      <c r="BP12" s="97">
        <f t="shared" si="1"/>
        <v>657</v>
      </c>
      <c r="BQ12" s="97">
        <f t="shared" si="1"/>
        <v>574</v>
      </c>
      <c r="BR12" s="97"/>
      <c r="BS12" s="97"/>
      <c r="BT12" s="97"/>
      <c r="BU12" s="97">
        <f t="shared" ref="BU12:CC12" si="2">AG14</f>
        <v>555.5</v>
      </c>
      <c r="BV12" s="97">
        <f t="shared" si="2"/>
        <v>586.5</v>
      </c>
      <c r="BW12" s="97">
        <f t="shared" si="2"/>
        <v>609</v>
      </c>
      <c r="BX12" s="97">
        <f t="shared" si="2"/>
        <v>657</v>
      </c>
      <c r="BY12" s="97">
        <f t="shared" si="2"/>
        <v>749</v>
      </c>
      <c r="BZ12" s="97">
        <f t="shared" si="2"/>
        <v>751</v>
      </c>
      <c r="CA12" s="97">
        <f t="shared" si="2"/>
        <v>739</v>
      </c>
      <c r="CB12" s="97">
        <f t="shared" si="2"/>
        <v>696</v>
      </c>
      <c r="CC12" s="97">
        <f t="shared" si="2"/>
        <v>613.5</v>
      </c>
    </row>
    <row r="13" spans="1:81" ht="16.5" customHeight="1" x14ac:dyDescent="0.2">
      <c r="A13" s="100" t="s">
        <v>103</v>
      </c>
      <c r="B13" s="148">
        <f>'G-1'!F10</f>
        <v>32.5</v>
      </c>
      <c r="C13" s="148">
        <f>'G-1'!F11</f>
        <v>32.5</v>
      </c>
      <c r="D13" s="148">
        <f>'G-1'!F12</f>
        <v>44.5</v>
      </c>
      <c r="E13" s="148">
        <f>'G-1'!F13</f>
        <v>26</v>
      </c>
      <c r="F13" s="148">
        <f>'G-1'!F14</f>
        <v>130</v>
      </c>
      <c r="G13" s="148">
        <f>'G-1'!F15</f>
        <v>207</v>
      </c>
      <c r="H13" s="148">
        <f>'G-1'!F16</f>
        <v>180.5</v>
      </c>
      <c r="I13" s="148">
        <f>'G-1'!F17</f>
        <v>178</v>
      </c>
      <c r="J13" s="148">
        <f>'G-1'!F18</f>
        <v>210.5</v>
      </c>
      <c r="K13" s="148">
        <f>'G-1'!F19</f>
        <v>137.5</v>
      </c>
      <c r="L13" s="149"/>
      <c r="M13" s="148">
        <f>'G-1'!F20</f>
        <v>221</v>
      </c>
      <c r="N13" s="148">
        <f>'G-1'!F21</f>
        <v>219.5</v>
      </c>
      <c r="O13" s="148">
        <f>'G-1'!F22</f>
        <v>178.5</v>
      </c>
      <c r="P13" s="148">
        <f>'G-1'!M10</f>
        <v>161.5</v>
      </c>
      <c r="Q13" s="148">
        <f>'G-1'!M11</f>
        <v>144.5</v>
      </c>
      <c r="R13" s="148">
        <f>'G-1'!M12</f>
        <v>147.5</v>
      </c>
      <c r="S13" s="148">
        <f>'G-1'!M13</f>
        <v>160.5</v>
      </c>
      <c r="T13" s="148">
        <f>'G-1'!M14</f>
        <v>137.5</v>
      </c>
      <c r="U13" s="148">
        <f>'G-1'!M15</f>
        <v>149</v>
      </c>
      <c r="V13" s="148">
        <f>'G-1'!M16</f>
        <v>157.5</v>
      </c>
      <c r="W13" s="148">
        <f>'G-1'!M17</f>
        <v>167.5</v>
      </c>
      <c r="X13" s="148">
        <f>'G-1'!M18</f>
        <v>197.5</v>
      </c>
      <c r="Y13" s="148">
        <f>'G-1'!M19</f>
        <v>186.5</v>
      </c>
      <c r="Z13" s="148">
        <f>'G-1'!M20</f>
        <v>107</v>
      </c>
      <c r="AA13" s="148">
        <f>'G-1'!M21</f>
        <v>166</v>
      </c>
      <c r="AB13" s="148">
        <f>'G-1'!M22</f>
        <v>114.5</v>
      </c>
      <c r="AC13" s="149"/>
      <c r="AD13" s="148">
        <f>'G-1'!T10</f>
        <v>125.5</v>
      </c>
      <c r="AE13" s="148">
        <f>'G-1'!T11</f>
        <v>144</v>
      </c>
      <c r="AF13" s="148">
        <f>'G-1'!T12</f>
        <v>146</v>
      </c>
      <c r="AG13" s="148">
        <f>'G-1'!T13</f>
        <v>140</v>
      </c>
      <c r="AH13" s="148">
        <f>'G-1'!T14</f>
        <v>156.5</v>
      </c>
      <c r="AI13" s="148">
        <f>'G-1'!T15</f>
        <v>166.5</v>
      </c>
      <c r="AJ13" s="148">
        <f>'G-1'!T16</f>
        <v>194</v>
      </c>
      <c r="AK13" s="148">
        <f>'G-1'!T17</f>
        <v>232</v>
      </c>
      <c r="AL13" s="148">
        <f>'G-1'!T18</f>
        <v>158.5</v>
      </c>
      <c r="AM13" s="148">
        <f>'G-1'!T19</f>
        <v>154.5</v>
      </c>
      <c r="AN13" s="148">
        <f>'G-1'!T20</f>
        <v>151</v>
      </c>
      <c r="AO13" s="148">
        <f>'G-1'!T21</f>
        <v>149.5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135.5</v>
      </c>
      <c r="F14" s="148">
        <f t="shared" ref="F14:K14" si="3">C13+D13+E13+F13</f>
        <v>233</v>
      </c>
      <c r="G14" s="148">
        <f t="shared" si="3"/>
        <v>407.5</v>
      </c>
      <c r="H14" s="148">
        <f t="shared" si="3"/>
        <v>543.5</v>
      </c>
      <c r="I14" s="148">
        <f t="shared" si="3"/>
        <v>695.5</v>
      </c>
      <c r="J14" s="148">
        <f t="shared" si="3"/>
        <v>776</v>
      </c>
      <c r="K14" s="148">
        <f t="shared" si="3"/>
        <v>706.5</v>
      </c>
      <c r="L14" s="149"/>
      <c r="M14" s="148"/>
      <c r="N14" s="148"/>
      <c r="O14" s="148"/>
      <c r="P14" s="148">
        <f>M13+N13+O13+P13</f>
        <v>780.5</v>
      </c>
      <c r="Q14" s="148">
        <f t="shared" ref="Q14:AB14" si="4">N13+O13+P13+Q13</f>
        <v>704</v>
      </c>
      <c r="R14" s="148">
        <f t="shared" si="4"/>
        <v>632</v>
      </c>
      <c r="S14" s="148">
        <f t="shared" si="4"/>
        <v>614</v>
      </c>
      <c r="T14" s="148">
        <f t="shared" si="4"/>
        <v>590</v>
      </c>
      <c r="U14" s="148">
        <f t="shared" si="4"/>
        <v>594.5</v>
      </c>
      <c r="V14" s="148">
        <f t="shared" si="4"/>
        <v>604.5</v>
      </c>
      <c r="W14" s="148">
        <f t="shared" si="4"/>
        <v>611.5</v>
      </c>
      <c r="X14" s="148">
        <f t="shared" si="4"/>
        <v>671.5</v>
      </c>
      <c r="Y14" s="148">
        <f t="shared" si="4"/>
        <v>709</v>
      </c>
      <c r="Z14" s="148">
        <f t="shared" si="4"/>
        <v>658.5</v>
      </c>
      <c r="AA14" s="148">
        <f t="shared" si="4"/>
        <v>657</v>
      </c>
      <c r="AB14" s="148">
        <f t="shared" si="4"/>
        <v>574</v>
      </c>
      <c r="AC14" s="149"/>
      <c r="AD14" s="148"/>
      <c r="AE14" s="148"/>
      <c r="AF14" s="148"/>
      <c r="AG14" s="148">
        <f>AD13+AE13+AF13+AG13</f>
        <v>555.5</v>
      </c>
      <c r="AH14" s="148">
        <f t="shared" ref="AH14:AO14" si="5">AE13+AF13+AG13+AH13</f>
        <v>586.5</v>
      </c>
      <c r="AI14" s="148">
        <f t="shared" si="5"/>
        <v>609</v>
      </c>
      <c r="AJ14" s="148">
        <f t="shared" si="5"/>
        <v>657</v>
      </c>
      <c r="AK14" s="148">
        <f t="shared" si="5"/>
        <v>749</v>
      </c>
      <c r="AL14" s="148">
        <f t="shared" si="5"/>
        <v>751</v>
      </c>
      <c r="AM14" s="148">
        <f t="shared" si="5"/>
        <v>739</v>
      </c>
      <c r="AN14" s="148">
        <f t="shared" si="5"/>
        <v>696</v>
      </c>
      <c r="AO14" s="148">
        <f t="shared" si="5"/>
        <v>613.5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0</v>
      </c>
      <c r="E15" s="151"/>
      <c r="F15" s="151" t="s">
        <v>107</v>
      </c>
      <c r="G15" s="152">
        <f>DIRECCIONALIDAD!J11/100</f>
        <v>1</v>
      </c>
      <c r="H15" s="151"/>
      <c r="I15" s="151" t="s">
        <v>108</v>
      </c>
      <c r="J15" s="152">
        <f>DIRECCIONALIDAD!J12/100</f>
        <v>0</v>
      </c>
      <c r="K15" s="153"/>
      <c r="L15" s="147"/>
      <c r="M15" s="150"/>
      <c r="N15" s="151"/>
      <c r="O15" s="151" t="s">
        <v>106</v>
      </c>
      <c r="P15" s="152">
        <f>DIRECCIONALIDAD!J13/100</f>
        <v>0</v>
      </c>
      <c r="Q15" s="151"/>
      <c r="R15" s="151"/>
      <c r="S15" s="151"/>
      <c r="T15" s="151" t="s">
        <v>107</v>
      </c>
      <c r="U15" s="152">
        <f>DIRECCIONALIDAD!J14/100</f>
        <v>1</v>
      </c>
      <c r="V15" s="151"/>
      <c r="W15" s="151"/>
      <c r="X15" s="151"/>
      <c r="Y15" s="151" t="s">
        <v>108</v>
      </c>
      <c r="Z15" s="152">
        <f>DIRECCIONALIDAD!J15/100</f>
        <v>0</v>
      </c>
      <c r="AA15" s="151"/>
      <c r="AB15" s="153"/>
      <c r="AC15" s="147"/>
      <c r="AD15" s="150"/>
      <c r="AE15" s="151" t="s">
        <v>106</v>
      </c>
      <c r="AF15" s="152">
        <f>DIRECCIONALIDAD!J16/100</f>
        <v>0</v>
      </c>
      <c r="AG15" s="151"/>
      <c r="AH15" s="151"/>
      <c r="AI15" s="151"/>
      <c r="AJ15" s="151" t="s">
        <v>107</v>
      </c>
      <c r="AK15" s="152">
        <f>DIRECCIONALIDAD!J17/100</f>
        <v>1</v>
      </c>
      <c r="AL15" s="151"/>
      <c r="AM15" s="151"/>
      <c r="AN15" s="151" t="s">
        <v>108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235" t="s">
        <v>102</v>
      </c>
      <c r="U16" s="235"/>
      <c r="V16" s="155">
        <v>2</v>
      </c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H16" s="147"/>
      <c r="AI16" s="147"/>
      <c r="AJ16" s="147"/>
      <c r="AK16" s="147"/>
      <c r="AL16" s="147"/>
      <c r="AM16" s="147"/>
      <c r="AN16" s="147"/>
      <c r="AO16" s="147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9"/>
      <c r="M17" s="148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9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104</v>
      </c>
      <c r="B18" s="148"/>
      <c r="C18" s="148"/>
      <c r="D18" s="148"/>
      <c r="E18" s="148">
        <f>B17+C17+D17+E17</f>
        <v>0</v>
      </c>
      <c r="F18" s="148">
        <f t="shared" ref="F18:K18" si="9">C17+D17+E17+F17</f>
        <v>0</v>
      </c>
      <c r="G18" s="148">
        <f t="shared" si="9"/>
        <v>0</v>
      </c>
      <c r="H18" s="148">
        <f t="shared" si="9"/>
        <v>0</v>
      </c>
      <c r="I18" s="148">
        <f t="shared" si="9"/>
        <v>0</v>
      </c>
      <c r="J18" s="148">
        <f t="shared" si="9"/>
        <v>0</v>
      </c>
      <c r="K18" s="148">
        <f t="shared" si="9"/>
        <v>0</v>
      </c>
      <c r="L18" s="149"/>
      <c r="M18" s="148"/>
      <c r="N18" s="148"/>
      <c r="O18" s="148"/>
      <c r="P18" s="148">
        <f>M17+N17+O17+P17</f>
        <v>0</v>
      </c>
      <c r="Q18" s="148">
        <f t="shared" ref="Q18:AB18" si="10">N17+O17+P17+Q17</f>
        <v>0</v>
      </c>
      <c r="R18" s="148">
        <f t="shared" si="10"/>
        <v>0</v>
      </c>
      <c r="S18" s="148">
        <f t="shared" si="10"/>
        <v>0</v>
      </c>
      <c r="T18" s="148">
        <f t="shared" si="10"/>
        <v>0</v>
      </c>
      <c r="U18" s="148">
        <f t="shared" si="10"/>
        <v>0</v>
      </c>
      <c r="V18" s="148">
        <f t="shared" si="10"/>
        <v>0</v>
      </c>
      <c r="W18" s="148">
        <f t="shared" si="10"/>
        <v>0</v>
      </c>
      <c r="X18" s="148">
        <f t="shared" si="10"/>
        <v>0</v>
      </c>
      <c r="Y18" s="148">
        <f t="shared" si="10"/>
        <v>0</v>
      </c>
      <c r="Z18" s="148">
        <f t="shared" si="10"/>
        <v>0</v>
      </c>
      <c r="AA18" s="148">
        <f t="shared" si="10"/>
        <v>0</v>
      </c>
      <c r="AB18" s="148">
        <f t="shared" si="10"/>
        <v>0</v>
      </c>
      <c r="AC18" s="149"/>
      <c r="AD18" s="148"/>
      <c r="AE18" s="148"/>
      <c r="AF18" s="148"/>
      <c r="AG18" s="148">
        <f>AD17+AE17+AF17+AG17</f>
        <v>0</v>
      </c>
      <c r="AH18" s="148">
        <f t="shared" ref="AH18:AO18" si="11">AE17+AF17+AG17+AH17</f>
        <v>0</v>
      </c>
      <c r="AI18" s="148">
        <f t="shared" si="11"/>
        <v>0</v>
      </c>
      <c r="AJ18" s="148">
        <f t="shared" si="11"/>
        <v>0</v>
      </c>
      <c r="AK18" s="148">
        <f t="shared" si="11"/>
        <v>0</v>
      </c>
      <c r="AL18" s="148">
        <f t="shared" si="11"/>
        <v>0</v>
      </c>
      <c r="AM18" s="148">
        <f t="shared" si="11"/>
        <v>0</v>
      </c>
      <c r="AN18" s="148">
        <f t="shared" si="11"/>
        <v>0</v>
      </c>
      <c r="AO18" s="148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105</v>
      </c>
      <c r="B19" s="150"/>
      <c r="C19" s="151" t="s">
        <v>106</v>
      </c>
      <c r="D19" s="152">
        <f>DIRECCIONALIDAD!J19/100</f>
        <v>0</v>
      </c>
      <c r="E19" s="151"/>
      <c r="F19" s="151" t="s">
        <v>107</v>
      </c>
      <c r="G19" s="152">
        <f>DIRECCIONALIDAD!J20/100</f>
        <v>0</v>
      </c>
      <c r="H19" s="151"/>
      <c r="I19" s="151" t="s">
        <v>108</v>
      </c>
      <c r="J19" s="152">
        <f>DIRECCIONALIDAD!J21/100</f>
        <v>0</v>
      </c>
      <c r="K19" s="153"/>
      <c r="L19" s="147"/>
      <c r="M19" s="150"/>
      <c r="N19" s="151"/>
      <c r="O19" s="151" t="s">
        <v>106</v>
      </c>
      <c r="P19" s="152">
        <f>DIRECCIONALIDAD!J22/100</f>
        <v>0</v>
      </c>
      <c r="Q19" s="151"/>
      <c r="R19" s="151"/>
      <c r="S19" s="151"/>
      <c r="T19" s="151" t="s">
        <v>107</v>
      </c>
      <c r="U19" s="152">
        <f>DIRECCIONALIDAD!J23/100</f>
        <v>0</v>
      </c>
      <c r="V19" s="151"/>
      <c r="W19" s="151"/>
      <c r="X19" s="151"/>
      <c r="Y19" s="151" t="s">
        <v>108</v>
      </c>
      <c r="Z19" s="152">
        <f>DIRECCIONALIDAD!J24/100</f>
        <v>0</v>
      </c>
      <c r="AA19" s="151"/>
      <c r="AB19" s="153"/>
      <c r="AC19" s="147"/>
      <c r="AD19" s="150"/>
      <c r="AE19" s="151" t="s">
        <v>106</v>
      </c>
      <c r="AF19" s="152">
        <f>DIRECCIONALIDAD!J25/100</f>
        <v>0</v>
      </c>
      <c r="AG19" s="151"/>
      <c r="AH19" s="151"/>
      <c r="AI19" s="151"/>
      <c r="AJ19" s="151" t="s">
        <v>107</v>
      </c>
      <c r="AK19" s="152">
        <f>DIRECCIONALIDAD!J26/100</f>
        <v>0</v>
      </c>
      <c r="AL19" s="151"/>
      <c r="AM19" s="151"/>
      <c r="AN19" s="151" t="s">
        <v>108</v>
      </c>
      <c r="AO19" s="154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649.5</v>
      </c>
      <c r="AV19" s="92">
        <f t="shared" si="15"/>
        <v>720.5</v>
      </c>
      <c r="AW19" s="92">
        <f t="shared" si="15"/>
        <v>897.5</v>
      </c>
      <c r="AX19" s="92">
        <f t="shared" si="15"/>
        <v>1118</v>
      </c>
      <c r="AY19" s="92">
        <f t="shared" si="15"/>
        <v>1256</v>
      </c>
      <c r="AZ19" s="92">
        <f t="shared" si="15"/>
        <v>1406</v>
      </c>
      <c r="BA19" s="92">
        <f t="shared" si="15"/>
        <v>1432.5</v>
      </c>
      <c r="BB19" s="92"/>
      <c r="BC19" s="92"/>
      <c r="BD19" s="92"/>
      <c r="BE19" s="92">
        <f t="shared" ref="BE19:BQ19" si="16">P22</f>
        <v>1160</v>
      </c>
      <c r="BF19" s="92">
        <f t="shared" si="16"/>
        <v>1196.5</v>
      </c>
      <c r="BG19" s="92">
        <f t="shared" si="16"/>
        <v>1136.5</v>
      </c>
      <c r="BH19" s="92">
        <f t="shared" si="16"/>
        <v>1034.5</v>
      </c>
      <c r="BI19" s="92">
        <f t="shared" si="16"/>
        <v>1153.5</v>
      </c>
      <c r="BJ19" s="92">
        <f t="shared" si="16"/>
        <v>1249</v>
      </c>
      <c r="BK19" s="92">
        <f t="shared" si="16"/>
        <v>1325</v>
      </c>
      <c r="BL19" s="92">
        <f t="shared" si="16"/>
        <v>1390</v>
      </c>
      <c r="BM19" s="92">
        <f t="shared" si="16"/>
        <v>1373</v>
      </c>
      <c r="BN19" s="92">
        <f t="shared" si="16"/>
        <v>1403</v>
      </c>
      <c r="BO19" s="92">
        <f t="shared" si="16"/>
        <v>1315.5</v>
      </c>
      <c r="BP19" s="92">
        <f t="shared" si="16"/>
        <v>1216.5</v>
      </c>
      <c r="BQ19" s="92">
        <f t="shared" si="16"/>
        <v>1076</v>
      </c>
      <c r="BR19" s="92"/>
      <c r="BS19" s="92"/>
      <c r="BT19" s="92"/>
      <c r="BU19" s="92">
        <f t="shared" ref="BU19:CC19" si="17">AG22</f>
        <v>980</v>
      </c>
      <c r="BV19" s="92">
        <f t="shared" si="17"/>
        <v>971.5</v>
      </c>
      <c r="BW19" s="92">
        <f t="shared" si="17"/>
        <v>959</v>
      </c>
      <c r="BX19" s="92">
        <f t="shared" si="17"/>
        <v>985</v>
      </c>
      <c r="BY19" s="92">
        <f t="shared" si="17"/>
        <v>934</v>
      </c>
      <c r="BZ19" s="92">
        <f t="shared" si="17"/>
        <v>889.5</v>
      </c>
      <c r="CA19" s="92">
        <f t="shared" si="17"/>
        <v>868</v>
      </c>
      <c r="CB19" s="92">
        <f t="shared" si="17"/>
        <v>800</v>
      </c>
      <c r="CC19" s="92">
        <f t="shared" si="17"/>
        <v>662</v>
      </c>
    </row>
    <row r="20" spans="1:81" ht="16.5" customHeight="1" x14ac:dyDescent="0.2">
      <c r="A20" s="92"/>
      <c r="B20" s="147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235" t="s">
        <v>102</v>
      </c>
      <c r="U20" s="235"/>
      <c r="V20" s="155">
        <v>3</v>
      </c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  <c r="AM20" s="147"/>
      <c r="AN20" s="147"/>
      <c r="AO20" s="147"/>
      <c r="AP20" s="92"/>
      <c r="AQ20" s="92"/>
      <c r="AR20" s="92"/>
      <c r="AS20" s="92"/>
      <c r="AT20" s="92"/>
      <c r="AU20" s="92">
        <f t="shared" ref="AU20:BA20" si="18">E30</f>
        <v>785</v>
      </c>
      <c r="AV20" s="92">
        <f t="shared" si="18"/>
        <v>953.5</v>
      </c>
      <c r="AW20" s="92">
        <f t="shared" si="18"/>
        <v>1305</v>
      </c>
      <c r="AX20" s="92">
        <f t="shared" si="18"/>
        <v>1661.5</v>
      </c>
      <c r="AY20" s="92">
        <f t="shared" si="18"/>
        <v>1951.5</v>
      </c>
      <c r="AZ20" s="92">
        <f t="shared" si="18"/>
        <v>2182</v>
      </c>
      <c r="BA20" s="92">
        <f t="shared" si="18"/>
        <v>2139</v>
      </c>
      <c r="BB20" s="92"/>
      <c r="BC20" s="92"/>
      <c r="BD20" s="92"/>
      <c r="BE20" s="92">
        <f t="shared" ref="BE20:BQ20" si="19">P30</f>
        <v>1940.5</v>
      </c>
      <c r="BF20" s="92">
        <f t="shared" si="19"/>
        <v>1900.5</v>
      </c>
      <c r="BG20" s="92">
        <f t="shared" si="19"/>
        <v>1768.5</v>
      </c>
      <c r="BH20" s="92">
        <f t="shared" si="19"/>
        <v>1648.5</v>
      </c>
      <c r="BI20" s="92">
        <f t="shared" si="19"/>
        <v>1743.5</v>
      </c>
      <c r="BJ20" s="92">
        <f t="shared" si="19"/>
        <v>1843.5</v>
      </c>
      <c r="BK20" s="92">
        <f t="shared" si="19"/>
        <v>1929.5</v>
      </c>
      <c r="BL20" s="92">
        <f t="shared" si="19"/>
        <v>2001.5</v>
      </c>
      <c r="BM20" s="92">
        <f t="shared" si="19"/>
        <v>2044.5</v>
      </c>
      <c r="BN20" s="92">
        <f t="shared" si="19"/>
        <v>2112</v>
      </c>
      <c r="BO20" s="92">
        <f t="shared" si="19"/>
        <v>1974</v>
      </c>
      <c r="BP20" s="92">
        <f t="shared" si="19"/>
        <v>1873.5</v>
      </c>
      <c r="BQ20" s="92">
        <f t="shared" si="19"/>
        <v>1650</v>
      </c>
      <c r="BR20" s="92"/>
      <c r="BS20" s="92"/>
      <c r="BT20" s="92"/>
      <c r="BU20" s="92">
        <f t="shared" ref="BU20:CC20" si="20">AG30</f>
        <v>1535.5</v>
      </c>
      <c r="BV20" s="92">
        <f t="shared" si="20"/>
        <v>1558</v>
      </c>
      <c r="BW20" s="92">
        <f t="shared" si="20"/>
        <v>1568</v>
      </c>
      <c r="BX20" s="92">
        <f t="shared" si="20"/>
        <v>1642</v>
      </c>
      <c r="BY20" s="92">
        <f t="shared" si="20"/>
        <v>1683</v>
      </c>
      <c r="BZ20" s="92">
        <f t="shared" si="20"/>
        <v>1640.5</v>
      </c>
      <c r="CA20" s="92">
        <f t="shared" si="20"/>
        <v>1607</v>
      </c>
      <c r="CB20" s="92">
        <f t="shared" si="20"/>
        <v>1496</v>
      </c>
      <c r="CC20" s="92">
        <f t="shared" si="20"/>
        <v>1275.5</v>
      </c>
    </row>
    <row r="21" spans="1:81" ht="16.5" customHeight="1" x14ac:dyDescent="0.2">
      <c r="A21" s="100" t="s">
        <v>103</v>
      </c>
      <c r="B21" s="148">
        <f>'G-4'!F10</f>
        <v>119</v>
      </c>
      <c r="C21" s="148">
        <f>'G-4'!F11</f>
        <v>131.5</v>
      </c>
      <c r="D21" s="148">
        <f>'G-4'!F12</f>
        <v>135</v>
      </c>
      <c r="E21" s="148">
        <f>'G-4'!F13</f>
        <v>264</v>
      </c>
      <c r="F21" s="148">
        <f>'G-4'!F14</f>
        <v>190</v>
      </c>
      <c r="G21" s="148">
        <f>'G-4'!F15</f>
        <v>308.5</v>
      </c>
      <c r="H21" s="148">
        <f>'G-4'!F16</f>
        <v>355.5</v>
      </c>
      <c r="I21" s="148">
        <f>'G-4'!F17</f>
        <v>402</v>
      </c>
      <c r="J21" s="148">
        <f>'G-4'!F18</f>
        <v>340</v>
      </c>
      <c r="K21" s="148">
        <f>'G-4'!F19</f>
        <v>335</v>
      </c>
      <c r="L21" s="149"/>
      <c r="M21" s="148">
        <f>'G-4'!F20</f>
        <v>227.5</v>
      </c>
      <c r="N21" s="148">
        <f>'G-4'!F21</f>
        <v>318</v>
      </c>
      <c r="O21" s="148">
        <f>'G-4'!F22</f>
        <v>358</v>
      </c>
      <c r="P21" s="148">
        <f>'G-4'!M10</f>
        <v>256.5</v>
      </c>
      <c r="Q21" s="148">
        <f>'G-4'!M11</f>
        <v>264</v>
      </c>
      <c r="R21" s="148">
        <f>'G-4'!M12</f>
        <v>258</v>
      </c>
      <c r="S21" s="148">
        <f>'G-4'!M13</f>
        <v>256</v>
      </c>
      <c r="T21" s="148">
        <f>'G-4'!M14</f>
        <v>375.5</v>
      </c>
      <c r="U21" s="148">
        <f>'G-4'!M15</f>
        <v>359.5</v>
      </c>
      <c r="V21" s="148">
        <f>'G-4'!M16</f>
        <v>334</v>
      </c>
      <c r="W21" s="148">
        <f>'G-4'!M17</f>
        <v>321</v>
      </c>
      <c r="X21" s="148">
        <f>'G-4'!M18</f>
        <v>358.5</v>
      </c>
      <c r="Y21" s="148">
        <f>'G-4'!M19</f>
        <v>389.5</v>
      </c>
      <c r="Z21" s="148">
        <f>'G-4'!M20</f>
        <v>246.5</v>
      </c>
      <c r="AA21" s="148">
        <f>'G-4'!M21</f>
        <v>222</v>
      </c>
      <c r="AB21" s="148">
        <f>'G-4'!M22</f>
        <v>218</v>
      </c>
      <c r="AC21" s="149"/>
      <c r="AD21" s="148">
        <f>'G-4'!T10</f>
        <v>215.5</v>
      </c>
      <c r="AE21" s="148">
        <f>'G-4'!T11</f>
        <v>203.5</v>
      </c>
      <c r="AF21" s="148">
        <f>'G-4'!T12</f>
        <v>222.5</v>
      </c>
      <c r="AG21" s="148">
        <f>'G-4'!T13</f>
        <v>338.5</v>
      </c>
      <c r="AH21" s="148">
        <f>'G-4'!T14</f>
        <v>207</v>
      </c>
      <c r="AI21" s="148">
        <f>'G-4'!T15</f>
        <v>191</v>
      </c>
      <c r="AJ21" s="148">
        <f>'G-4'!T16</f>
        <v>248.5</v>
      </c>
      <c r="AK21" s="148">
        <f>'G-4'!T17</f>
        <v>287.5</v>
      </c>
      <c r="AL21" s="148">
        <f>'G-4'!T18</f>
        <v>162.5</v>
      </c>
      <c r="AM21" s="148">
        <f>'G-4'!T19</f>
        <v>169.5</v>
      </c>
      <c r="AN21" s="148">
        <f>'G-4'!T20</f>
        <v>180.5</v>
      </c>
      <c r="AO21" s="148">
        <f>'G-4'!T21</f>
        <v>149.5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8"/>
      <c r="C22" s="148"/>
      <c r="D22" s="148"/>
      <c r="E22" s="148">
        <f>B21+C21+D21+E21</f>
        <v>649.5</v>
      </c>
      <c r="F22" s="148">
        <f t="shared" ref="F22:K22" si="21">C21+D21+E21+F21</f>
        <v>720.5</v>
      </c>
      <c r="G22" s="148">
        <f t="shared" si="21"/>
        <v>897.5</v>
      </c>
      <c r="H22" s="148">
        <f t="shared" si="21"/>
        <v>1118</v>
      </c>
      <c r="I22" s="148">
        <f t="shared" si="21"/>
        <v>1256</v>
      </c>
      <c r="J22" s="148">
        <f t="shared" si="21"/>
        <v>1406</v>
      </c>
      <c r="K22" s="148">
        <f t="shared" si="21"/>
        <v>1432.5</v>
      </c>
      <c r="L22" s="149"/>
      <c r="M22" s="148"/>
      <c r="N22" s="148"/>
      <c r="O22" s="148"/>
      <c r="P22" s="148">
        <f>M21+N21+O21+P21</f>
        <v>1160</v>
      </c>
      <c r="Q22" s="148">
        <f t="shared" ref="Q22:AB22" si="22">N21+O21+P21+Q21</f>
        <v>1196.5</v>
      </c>
      <c r="R22" s="148">
        <f t="shared" si="22"/>
        <v>1136.5</v>
      </c>
      <c r="S22" s="148">
        <f t="shared" si="22"/>
        <v>1034.5</v>
      </c>
      <c r="T22" s="148">
        <f t="shared" si="22"/>
        <v>1153.5</v>
      </c>
      <c r="U22" s="148">
        <f t="shared" si="22"/>
        <v>1249</v>
      </c>
      <c r="V22" s="148">
        <f t="shared" si="22"/>
        <v>1325</v>
      </c>
      <c r="W22" s="148">
        <f t="shared" si="22"/>
        <v>1390</v>
      </c>
      <c r="X22" s="148">
        <f t="shared" si="22"/>
        <v>1373</v>
      </c>
      <c r="Y22" s="148">
        <f t="shared" si="22"/>
        <v>1403</v>
      </c>
      <c r="Z22" s="148">
        <f t="shared" si="22"/>
        <v>1315.5</v>
      </c>
      <c r="AA22" s="148">
        <f t="shared" si="22"/>
        <v>1216.5</v>
      </c>
      <c r="AB22" s="148">
        <f t="shared" si="22"/>
        <v>1076</v>
      </c>
      <c r="AC22" s="149"/>
      <c r="AD22" s="148"/>
      <c r="AE22" s="148"/>
      <c r="AF22" s="148"/>
      <c r="AG22" s="148">
        <f>AD21+AE21+AF21+AG21</f>
        <v>980</v>
      </c>
      <c r="AH22" s="148">
        <f t="shared" ref="AH22:AO22" si="23">AE21+AF21+AG21+AH21</f>
        <v>971.5</v>
      </c>
      <c r="AI22" s="148">
        <f t="shared" si="23"/>
        <v>959</v>
      </c>
      <c r="AJ22" s="148">
        <f t="shared" si="23"/>
        <v>985</v>
      </c>
      <c r="AK22" s="148">
        <f t="shared" si="23"/>
        <v>934</v>
      </c>
      <c r="AL22" s="148">
        <f t="shared" si="23"/>
        <v>889.5</v>
      </c>
      <c r="AM22" s="148">
        <f t="shared" si="23"/>
        <v>868</v>
      </c>
      <c r="AN22" s="148">
        <f t="shared" si="23"/>
        <v>800</v>
      </c>
      <c r="AO22" s="148">
        <f t="shared" si="23"/>
        <v>662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0"/>
      <c r="C23" s="151" t="s">
        <v>106</v>
      </c>
      <c r="D23" s="152">
        <f>DIRECCIONALIDAD!J28/100</f>
        <v>0</v>
      </c>
      <c r="E23" s="151"/>
      <c r="F23" s="151" t="s">
        <v>107</v>
      </c>
      <c r="G23" s="152">
        <f>DIRECCIONALIDAD!J29/100</f>
        <v>0</v>
      </c>
      <c r="H23" s="151"/>
      <c r="I23" s="151" t="s">
        <v>108</v>
      </c>
      <c r="J23" s="152">
        <f>DIRECCIONALIDAD!J30/100</f>
        <v>0</v>
      </c>
      <c r="K23" s="153"/>
      <c r="L23" s="147"/>
      <c r="M23" s="150"/>
      <c r="N23" s="151"/>
      <c r="O23" s="151" t="s">
        <v>106</v>
      </c>
      <c r="P23" s="152">
        <f>DIRECCIONALIDAD!J31/100</f>
        <v>0</v>
      </c>
      <c r="Q23" s="151"/>
      <c r="R23" s="151"/>
      <c r="S23" s="151"/>
      <c r="T23" s="151" t="s">
        <v>107</v>
      </c>
      <c r="U23" s="152">
        <f>DIRECCIONALIDAD!J32/100</f>
        <v>0</v>
      </c>
      <c r="V23" s="151"/>
      <c r="W23" s="151"/>
      <c r="X23" s="151"/>
      <c r="Y23" s="151" t="s">
        <v>108</v>
      </c>
      <c r="Z23" s="152">
        <f>DIRECCIONALIDAD!J33/100</f>
        <v>0</v>
      </c>
      <c r="AA23" s="151"/>
      <c r="AB23" s="151"/>
      <c r="AC23" s="147"/>
      <c r="AD23" s="150"/>
      <c r="AE23" s="151" t="s">
        <v>106</v>
      </c>
      <c r="AF23" s="152">
        <f>DIRECCIONALIDAD!J34/100</f>
        <v>0</v>
      </c>
      <c r="AG23" s="151"/>
      <c r="AH23" s="151"/>
      <c r="AI23" s="151"/>
      <c r="AJ23" s="151" t="s">
        <v>107</v>
      </c>
      <c r="AK23" s="152">
        <f>DIRECCIONALIDAD!J35/100</f>
        <v>0</v>
      </c>
      <c r="AL23" s="151"/>
      <c r="AM23" s="151"/>
      <c r="AN23" s="151" t="s">
        <v>108</v>
      </c>
      <c r="AO23" s="152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7"/>
      <c r="C24" s="147"/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235" t="s">
        <v>102</v>
      </c>
      <c r="U24" s="235"/>
      <c r="V24" s="155">
        <v>4</v>
      </c>
      <c r="W24" s="147"/>
      <c r="X24" s="147"/>
      <c r="Y24" s="147"/>
      <c r="Z24" s="147"/>
      <c r="AA24" s="147"/>
      <c r="AB24" s="147"/>
      <c r="AC24" s="147"/>
      <c r="AD24" s="147"/>
      <c r="AE24" s="147"/>
      <c r="AF24" s="147"/>
      <c r="AG24" s="147"/>
      <c r="AH24" s="147"/>
      <c r="AI24" s="147"/>
      <c r="AJ24" s="147"/>
      <c r="AK24" s="147"/>
      <c r="AL24" s="147"/>
      <c r="AM24" s="147"/>
      <c r="AN24" s="147"/>
      <c r="AO24" s="147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8"/>
      <c r="C25" s="148"/>
      <c r="D25" s="148"/>
      <c r="E25" s="148"/>
      <c r="F25" s="148"/>
      <c r="G25" s="148"/>
      <c r="H25" s="148"/>
      <c r="I25" s="148"/>
      <c r="J25" s="148"/>
      <c r="K25" s="148"/>
      <c r="L25" s="149"/>
      <c r="M25" s="148"/>
      <c r="N25" s="148"/>
      <c r="O25" s="148"/>
      <c r="P25" s="148"/>
      <c r="Q25" s="148"/>
      <c r="R25" s="148"/>
      <c r="S25" s="148"/>
      <c r="T25" s="148"/>
      <c r="U25" s="148"/>
      <c r="V25" s="148"/>
      <c r="W25" s="148"/>
      <c r="X25" s="148"/>
      <c r="Y25" s="148"/>
      <c r="Z25" s="148"/>
      <c r="AA25" s="148"/>
      <c r="AB25" s="148"/>
      <c r="AC25" s="149"/>
      <c r="AD25" s="148"/>
      <c r="AE25" s="148"/>
      <c r="AF25" s="148"/>
      <c r="AG25" s="148"/>
      <c r="AH25" s="148"/>
      <c r="AI25" s="148"/>
      <c r="AJ25" s="148"/>
      <c r="AK25" s="148"/>
      <c r="AL25" s="148"/>
      <c r="AM25" s="148"/>
      <c r="AN25" s="148"/>
      <c r="AO25" s="148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8"/>
      <c r="C26" s="148"/>
      <c r="D26" s="148"/>
      <c r="E26" s="148">
        <f>B25+C25+D25+E25</f>
        <v>0</v>
      </c>
      <c r="F26" s="148">
        <f t="shared" ref="F26:K26" si="24">C25+D25+E25+F25</f>
        <v>0</v>
      </c>
      <c r="G26" s="148">
        <f t="shared" si="24"/>
        <v>0</v>
      </c>
      <c r="H26" s="148">
        <f t="shared" si="24"/>
        <v>0</v>
      </c>
      <c r="I26" s="148">
        <f t="shared" si="24"/>
        <v>0</v>
      </c>
      <c r="J26" s="148">
        <f t="shared" si="24"/>
        <v>0</v>
      </c>
      <c r="K26" s="148">
        <f t="shared" si="24"/>
        <v>0</v>
      </c>
      <c r="L26" s="149"/>
      <c r="M26" s="148"/>
      <c r="N26" s="148"/>
      <c r="O26" s="148"/>
      <c r="P26" s="148">
        <f>M25+N25+O25+P25</f>
        <v>0</v>
      </c>
      <c r="Q26" s="148">
        <f t="shared" ref="Q26:AB26" si="25">N25+O25+P25+Q25</f>
        <v>0</v>
      </c>
      <c r="R26" s="148">
        <f t="shared" si="25"/>
        <v>0</v>
      </c>
      <c r="S26" s="148">
        <f t="shared" si="25"/>
        <v>0</v>
      </c>
      <c r="T26" s="148">
        <f t="shared" si="25"/>
        <v>0</v>
      </c>
      <c r="U26" s="148">
        <f t="shared" si="25"/>
        <v>0</v>
      </c>
      <c r="V26" s="148">
        <f t="shared" si="25"/>
        <v>0</v>
      </c>
      <c r="W26" s="148">
        <f t="shared" si="25"/>
        <v>0</v>
      </c>
      <c r="X26" s="148">
        <f t="shared" si="25"/>
        <v>0</v>
      </c>
      <c r="Y26" s="148">
        <f t="shared" si="25"/>
        <v>0</v>
      </c>
      <c r="Z26" s="148">
        <f t="shared" si="25"/>
        <v>0</v>
      </c>
      <c r="AA26" s="148">
        <f t="shared" si="25"/>
        <v>0</v>
      </c>
      <c r="AB26" s="148">
        <f t="shared" si="25"/>
        <v>0</v>
      </c>
      <c r="AC26" s="149"/>
      <c r="AD26" s="148"/>
      <c r="AE26" s="148"/>
      <c r="AF26" s="148"/>
      <c r="AG26" s="148">
        <f>AD25+AE25+AF25+AG25</f>
        <v>0</v>
      </c>
      <c r="AH26" s="148">
        <f t="shared" ref="AH26:AO26" si="26">AE25+AF25+AG25+AH25</f>
        <v>0</v>
      </c>
      <c r="AI26" s="148">
        <f t="shared" si="26"/>
        <v>0</v>
      </c>
      <c r="AJ26" s="148">
        <f t="shared" si="26"/>
        <v>0</v>
      </c>
      <c r="AK26" s="148">
        <f t="shared" si="26"/>
        <v>0</v>
      </c>
      <c r="AL26" s="148">
        <f t="shared" si="26"/>
        <v>0</v>
      </c>
      <c r="AM26" s="148">
        <f t="shared" si="26"/>
        <v>0</v>
      </c>
      <c r="AN26" s="148">
        <f t="shared" si="26"/>
        <v>0</v>
      </c>
      <c r="AO26" s="148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0"/>
      <c r="C27" s="151" t="s">
        <v>106</v>
      </c>
      <c r="D27" s="152">
        <f>DIRECCIONALIDAD!J37/100</f>
        <v>0</v>
      </c>
      <c r="E27" s="151"/>
      <c r="F27" s="151" t="s">
        <v>107</v>
      </c>
      <c r="G27" s="152">
        <f>DIRECCIONALIDAD!J38/100</f>
        <v>0</v>
      </c>
      <c r="H27" s="151"/>
      <c r="I27" s="151" t="s">
        <v>108</v>
      </c>
      <c r="J27" s="152">
        <f>DIRECCIONALIDAD!J39/100</f>
        <v>1</v>
      </c>
      <c r="K27" s="153"/>
      <c r="L27" s="147"/>
      <c r="M27" s="150"/>
      <c r="N27" s="151"/>
      <c r="O27" s="151" t="s">
        <v>106</v>
      </c>
      <c r="P27" s="152">
        <f>DIRECCIONALIDAD!J40/100</f>
        <v>0</v>
      </c>
      <c r="Q27" s="151"/>
      <c r="R27" s="151"/>
      <c r="S27" s="151"/>
      <c r="T27" s="151" t="s">
        <v>107</v>
      </c>
      <c r="U27" s="152">
        <f>DIRECCIONALIDAD!J41/100</f>
        <v>0</v>
      </c>
      <c r="V27" s="151"/>
      <c r="W27" s="151"/>
      <c r="X27" s="151"/>
      <c r="Y27" s="151" t="s">
        <v>108</v>
      </c>
      <c r="Z27" s="152">
        <f>DIRECCIONALIDAD!J42/100</f>
        <v>1</v>
      </c>
      <c r="AA27" s="151"/>
      <c r="AB27" s="153"/>
      <c r="AC27" s="147"/>
      <c r="AD27" s="150"/>
      <c r="AE27" s="151" t="s">
        <v>106</v>
      </c>
      <c r="AF27" s="152">
        <f>DIRECCIONALIDAD!J43/100</f>
        <v>0</v>
      </c>
      <c r="AG27" s="151"/>
      <c r="AH27" s="151"/>
      <c r="AI27" s="151"/>
      <c r="AJ27" s="151" t="s">
        <v>107</v>
      </c>
      <c r="AK27" s="152">
        <f>DIRECCIONALIDAD!J44/100</f>
        <v>0</v>
      </c>
      <c r="AL27" s="151"/>
      <c r="AM27" s="151"/>
      <c r="AN27" s="151" t="s">
        <v>108</v>
      </c>
      <c r="AO27" s="154">
        <f>DIRECCIONALIDAD!J45/100</f>
        <v>1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7"/>
      <c r="C28" s="147"/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235" t="s">
        <v>102</v>
      </c>
      <c r="U28" s="235"/>
      <c r="V28" s="146" t="s">
        <v>109</v>
      </c>
      <c r="W28" s="147"/>
      <c r="X28" s="147"/>
      <c r="Y28" s="147"/>
      <c r="Z28" s="147"/>
      <c r="AA28" s="147"/>
      <c r="AB28" s="147"/>
      <c r="AC28" s="147"/>
      <c r="AD28" s="147"/>
      <c r="AE28" s="147"/>
      <c r="AF28" s="147"/>
      <c r="AG28" s="147"/>
      <c r="AH28" s="147"/>
      <c r="AI28" s="147"/>
      <c r="AJ28" s="147"/>
      <c r="AK28" s="147"/>
      <c r="AL28" s="147"/>
      <c r="AM28" s="147"/>
      <c r="AN28" s="147"/>
      <c r="AO28" s="147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8">
        <f>B13+B17+B21+B25</f>
        <v>151.5</v>
      </c>
      <c r="C29" s="148">
        <f t="shared" ref="C29:K29" si="27">C13+C17+C21+C25</f>
        <v>164</v>
      </c>
      <c r="D29" s="148">
        <f t="shared" si="27"/>
        <v>179.5</v>
      </c>
      <c r="E29" s="148">
        <f t="shared" si="27"/>
        <v>290</v>
      </c>
      <c r="F29" s="148">
        <f t="shared" si="27"/>
        <v>320</v>
      </c>
      <c r="G29" s="148">
        <f t="shared" si="27"/>
        <v>515.5</v>
      </c>
      <c r="H29" s="148">
        <f t="shared" si="27"/>
        <v>536</v>
      </c>
      <c r="I29" s="148">
        <f t="shared" si="27"/>
        <v>580</v>
      </c>
      <c r="J29" s="148">
        <f t="shared" si="27"/>
        <v>550.5</v>
      </c>
      <c r="K29" s="148">
        <f t="shared" si="27"/>
        <v>472.5</v>
      </c>
      <c r="L29" s="149"/>
      <c r="M29" s="148">
        <f>M13+M17+M21+M25</f>
        <v>448.5</v>
      </c>
      <c r="N29" s="148">
        <f t="shared" ref="N29:AB29" si="28">N13+N17+N21+N25</f>
        <v>537.5</v>
      </c>
      <c r="O29" s="148">
        <f t="shared" si="28"/>
        <v>536.5</v>
      </c>
      <c r="P29" s="148">
        <f t="shared" si="28"/>
        <v>418</v>
      </c>
      <c r="Q29" s="148">
        <f t="shared" si="28"/>
        <v>408.5</v>
      </c>
      <c r="R29" s="148">
        <f t="shared" si="28"/>
        <v>405.5</v>
      </c>
      <c r="S29" s="148">
        <f t="shared" si="28"/>
        <v>416.5</v>
      </c>
      <c r="T29" s="148">
        <f t="shared" si="28"/>
        <v>513</v>
      </c>
      <c r="U29" s="148">
        <f t="shared" si="28"/>
        <v>508.5</v>
      </c>
      <c r="V29" s="148">
        <f t="shared" si="28"/>
        <v>491.5</v>
      </c>
      <c r="W29" s="148">
        <f t="shared" si="28"/>
        <v>488.5</v>
      </c>
      <c r="X29" s="148">
        <f t="shared" si="28"/>
        <v>556</v>
      </c>
      <c r="Y29" s="148">
        <f t="shared" si="28"/>
        <v>576</v>
      </c>
      <c r="Z29" s="148">
        <f t="shared" si="28"/>
        <v>353.5</v>
      </c>
      <c r="AA29" s="148">
        <f t="shared" si="28"/>
        <v>388</v>
      </c>
      <c r="AB29" s="148">
        <f t="shared" si="28"/>
        <v>332.5</v>
      </c>
      <c r="AC29" s="149"/>
      <c r="AD29" s="148">
        <f>AD13+AD17+AD21+AD25</f>
        <v>341</v>
      </c>
      <c r="AE29" s="148">
        <f t="shared" ref="AE29:AO29" si="29">AE13+AE17+AE21+AE25</f>
        <v>347.5</v>
      </c>
      <c r="AF29" s="148">
        <f t="shared" si="29"/>
        <v>368.5</v>
      </c>
      <c r="AG29" s="148">
        <f t="shared" si="29"/>
        <v>478.5</v>
      </c>
      <c r="AH29" s="148">
        <f t="shared" si="29"/>
        <v>363.5</v>
      </c>
      <c r="AI29" s="148">
        <f t="shared" si="29"/>
        <v>357.5</v>
      </c>
      <c r="AJ29" s="148">
        <f t="shared" si="29"/>
        <v>442.5</v>
      </c>
      <c r="AK29" s="148">
        <f t="shared" si="29"/>
        <v>519.5</v>
      </c>
      <c r="AL29" s="148">
        <f t="shared" si="29"/>
        <v>321</v>
      </c>
      <c r="AM29" s="148">
        <f t="shared" si="29"/>
        <v>324</v>
      </c>
      <c r="AN29" s="148">
        <f t="shared" si="29"/>
        <v>331.5</v>
      </c>
      <c r="AO29" s="148">
        <f t="shared" si="29"/>
        <v>299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8"/>
      <c r="C30" s="148"/>
      <c r="D30" s="148"/>
      <c r="E30" s="148">
        <f>B29+C29+D29+E29</f>
        <v>785</v>
      </c>
      <c r="F30" s="148">
        <f t="shared" ref="F30:K30" si="30">C29+D29+E29+F29</f>
        <v>953.5</v>
      </c>
      <c r="G30" s="148">
        <f t="shared" si="30"/>
        <v>1305</v>
      </c>
      <c r="H30" s="148">
        <f t="shared" si="30"/>
        <v>1661.5</v>
      </c>
      <c r="I30" s="148">
        <f t="shared" si="30"/>
        <v>1951.5</v>
      </c>
      <c r="J30" s="148">
        <f t="shared" si="30"/>
        <v>2182</v>
      </c>
      <c r="K30" s="148">
        <f t="shared" si="30"/>
        <v>2139</v>
      </c>
      <c r="L30" s="149"/>
      <c r="M30" s="148"/>
      <c r="N30" s="148"/>
      <c r="O30" s="148"/>
      <c r="P30" s="148">
        <f>M29+N29+O29+P29</f>
        <v>1940.5</v>
      </c>
      <c r="Q30" s="148">
        <f t="shared" ref="Q30:AB30" si="31">N29+O29+P29+Q29</f>
        <v>1900.5</v>
      </c>
      <c r="R30" s="148">
        <f t="shared" si="31"/>
        <v>1768.5</v>
      </c>
      <c r="S30" s="148">
        <f t="shared" si="31"/>
        <v>1648.5</v>
      </c>
      <c r="T30" s="148">
        <f t="shared" si="31"/>
        <v>1743.5</v>
      </c>
      <c r="U30" s="148">
        <f t="shared" si="31"/>
        <v>1843.5</v>
      </c>
      <c r="V30" s="148">
        <f t="shared" si="31"/>
        <v>1929.5</v>
      </c>
      <c r="W30" s="148">
        <f t="shared" si="31"/>
        <v>2001.5</v>
      </c>
      <c r="X30" s="148">
        <f t="shared" si="31"/>
        <v>2044.5</v>
      </c>
      <c r="Y30" s="148">
        <f t="shared" si="31"/>
        <v>2112</v>
      </c>
      <c r="Z30" s="148">
        <f t="shared" si="31"/>
        <v>1974</v>
      </c>
      <c r="AA30" s="148">
        <f t="shared" si="31"/>
        <v>1873.5</v>
      </c>
      <c r="AB30" s="148">
        <f t="shared" si="31"/>
        <v>1650</v>
      </c>
      <c r="AC30" s="149"/>
      <c r="AD30" s="148"/>
      <c r="AE30" s="148"/>
      <c r="AF30" s="148"/>
      <c r="AG30" s="148">
        <f>AD29+AE29+AF29+AG29</f>
        <v>1535.5</v>
      </c>
      <c r="AH30" s="148">
        <f t="shared" ref="AH30:AO30" si="32">AE29+AF29+AG29+AH29</f>
        <v>1558</v>
      </c>
      <c r="AI30" s="148">
        <f t="shared" si="32"/>
        <v>1568</v>
      </c>
      <c r="AJ30" s="148">
        <f t="shared" si="32"/>
        <v>1642</v>
      </c>
      <c r="AK30" s="148">
        <f t="shared" si="32"/>
        <v>1683</v>
      </c>
      <c r="AL30" s="148">
        <f t="shared" si="32"/>
        <v>1640.5</v>
      </c>
      <c r="AM30" s="148">
        <f t="shared" si="32"/>
        <v>1607</v>
      </c>
      <c r="AN30" s="148">
        <f t="shared" si="32"/>
        <v>1496</v>
      </c>
      <c r="AO30" s="148">
        <f t="shared" si="32"/>
        <v>1275.5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G-4</vt:lpstr>
      <vt:lpstr>G-Totales</vt:lpstr>
      <vt:lpstr>DIRECCIONALIDAD</vt:lpstr>
      <vt:lpstr>DIAGRAMA DE VOL</vt:lpstr>
      <vt:lpstr>'G-1'!Área_de_impresión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2009-04-23T22:05:16Z</cp:lastPrinted>
  <dcterms:created xsi:type="dcterms:W3CDTF">1998-04-02T13:38:56Z</dcterms:created>
  <dcterms:modified xsi:type="dcterms:W3CDTF">2016-05-12T16:42:51Z</dcterms:modified>
</cp:coreProperties>
</file>